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 2020\078_2020 Úprava zpevněných ploch v areálu kolejí J.A.Komenského, ulice Kohoutova Brno\Rozpočty_export\Export_27_04_2020\"/>
    </mc:Choice>
  </mc:AlternateContent>
  <xr:revisionPtr revIDLastSave="0" documentId="8_{9372FA48-FC2C-4366-B3FA-79F2EE63DAC8}" xr6:coauthVersionLast="45" xr6:coauthVersionMax="45" xr10:uidLastSave="{00000000-0000-0000-0000-000000000000}"/>
  <bookViews>
    <workbookView xWindow="-28920" yWindow="-3255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Pol'!$A$1:$X$239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238" i="12"/>
  <c r="BA236" i="12"/>
  <c r="BA234" i="12"/>
  <c r="BA232" i="12"/>
  <c r="BA227" i="12"/>
  <c r="BA189" i="12"/>
  <c r="BA185" i="12"/>
  <c r="BA94" i="12"/>
  <c r="BA89" i="12"/>
  <c r="BA62" i="12"/>
  <c r="BA48" i="12"/>
  <c r="BA45" i="12"/>
  <c r="BA41" i="12"/>
  <c r="BA38" i="12"/>
  <c r="BA34" i="12"/>
  <c r="BA30" i="12"/>
  <c r="BA26" i="12"/>
  <c r="BA22" i="12"/>
  <c r="BA19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Q12" i="12"/>
  <c r="V12" i="12"/>
  <c r="V8" i="12" s="1"/>
  <c r="G15" i="12"/>
  <c r="I15" i="12"/>
  <c r="K15" i="12"/>
  <c r="M15" i="12"/>
  <c r="O15" i="12"/>
  <c r="Q15" i="12"/>
  <c r="V15" i="12"/>
  <c r="G18" i="12"/>
  <c r="M18" i="12" s="1"/>
  <c r="I18" i="12"/>
  <c r="K18" i="12"/>
  <c r="O18" i="12"/>
  <c r="O8" i="12" s="1"/>
  <c r="Q18" i="12"/>
  <c r="V18" i="12"/>
  <c r="G21" i="12"/>
  <c r="I21" i="12"/>
  <c r="K21" i="12"/>
  <c r="M21" i="12"/>
  <c r="O21" i="12"/>
  <c r="Q21" i="12"/>
  <c r="V21" i="12"/>
  <c r="G25" i="12"/>
  <c r="M25" i="12" s="1"/>
  <c r="I25" i="12"/>
  <c r="K25" i="12"/>
  <c r="O25" i="12"/>
  <c r="Q25" i="12"/>
  <c r="V25" i="12"/>
  <c r="G29" i="12"/>
  <c r="I29" i="12"/>
  <c r="K29" i="12"/>
  <c r="M29" i="12"/>
  <c r="O29" i="12"/>
  <c r="Q29" i="12"/>
  <c r="V29" i="12"/>
  <c r="G33" i="12"/>
  <c r="M33" i="12" s="1"/>
  <c r="I33" i="12"/>
  <c r="K33" i="12"/>
  <c r="O33" i="12"/>
  <c r="Q33" i="12"/>
  <c r="V33" i="12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G44" i="12"/>
  <c r="I44" i="12"/>
  <c r="K44" i="12"/>
  <c r="M44" i="12"/>
  <c r="O44" i="12"/>
  <c r="Q44" i="12"/>
  <c r="V44" i="12"/>
  <c r="G47" i="12"/>
  <c r="M47" i="12" s="1"/>
  <c r="I47" i="12"/>
  <c r="K47" i="12"/>
  <c r="O47" i="12"/>
  <c r="Q47" i="12"/>
  <c r="V47" i="12"/>
  <c r="G51" i="12"/>
  <c r="I51" i="12"/>
  <c r="K51" i="12"/>
  <c r="M51" i="12"/>
  <c r="O51" i="12"/>
  <c r="Q51" i="12"/>
  <c r="V51" i="12"/>
  <c r="G58" i="12"/>
  <c r="M58" i="12" s="1"/>
  <c r="I58" i="12"/>
  <c r="K58" i="12"/>
  <c r="O58" i="12"/>
  <c r="Q58" i="12"/>
  <c r="V58" i="12"/>
  <c r="G61" i="12"/>
  <c r="I61" i="12"/>
  <c r="K61" i="12"/>
  <c r="M61" i="12"/>
  <c r="O61" i="12"/>
  <c r="Q61" i="12"/>
  <c r="V61" i="12"/>
  <c r="G65" i="12"/>
  <c r="M65" i="12" s="1"/>
  <c r="I65" i="12"/>
  <c r="K65" i="12"/>
  <c r="O65" i="12"/>
  <c r="Q65" i="12"/>
  <c r="V65" i="12"/>
  <c r="G67" i="12"/>
  <c r="I67" i="12"/>
  <c r="K67" i="12"/>
  <c r="M67" i="12"/>
  <c r="O67" i="12"/>
  <c r="Q67" i="12"/>
  <c r="V67" i="12"/>
  <c r="G70" i="12"/>
  <c r="I70" i="12"/>
  <c r="I69" i="12" s="1"/>
  <c r="K70" i="12"/>
  <c r="M70" i="12"/>
  <c r="O70" i="12"/>
  <c r="Q70" i="12"/>
  <c r="Q69" i="12" s="1"/>
  <c r="V70" i="12"/>
  <c r="G75" i="12"/>
  <c r="G69" i="12" s="1"/>
  <c r="I75" i="12"/>
  <c r="K75" i="12"/>
  <c r="K69" i="12" s="1"/>
  <c r="O75" i="12"/>
  <c r="O69" i="12" s="1"/>
  <c r="Q75" i="12"/>
  <c r="V75" i="12"/>
  <c r="V69" i="12" s="1"/>
  <c r="G79" i="12"/>
  <c r="I79" i="12"/>
  <c r="K79" i="12"/>
  <c r="M79" i="12"/>
  <c r="O79" i="12"/>
  <c r="Q79" i="12"/>
  <c r="V79" i="12"/>
  <c r="G83" i="12"/>
  <c r="I83" i="12"/>
  <c r="I82" i="12" s="1"/>
  <c r="K83" i="12"/>
  <c r="M83" i="12"/>
  <c r="O83" i="12"/>
  <c r="Q83" i="12"/>
  <c r="Q82" i="12" s="1"/>
  <c r="V83" i="12"/>
  <c r="G86" i="12"/>
  <c r="M86" i="12" s="1"/>
  <c r="I86" i="12"/>
  <c r="K86" i="12"/>
  <c r="K82" i="12" s="1"/>
  <c r="O86" i="12"/>
  <c r="Q86" i="12"/>
  <c r="V86" i="12"/>
  <c r="V82" i="12" s="1"/>
  <c r="G88" i="12"/>
  <c r="I88" i="12"/>
  <c r="K88" i="12"/>
  <c r="M88" i="12"/>
  <c r="O88" i="12"/>
  <c r="Q88" i="12"/>
  <c r="V88" i="12"/>
  <c r="G93" i="12"/>
  <c r="G82" i="12" s="1"/>
  <c r="I93" i="12"/>
  <c r="K93" i="12"/>
  <c r="O93" i="12"/>
  <c r="O82" i="12" s="1"/>
  <c r="Q93" i="12"/>
  <c r="V93" i="12"/>
  <c r="G98" i="12"/>
  <c r="I98" i="12"/>
  <c r="K98" i="12"/>
  <c r="M98" i="12"/>
  <c r="O98" i="12"/>
  <c r="Q98" i="12"/>
  <c r="V98" i="12"/>
  <c r="G100" i="12"/>
  <c r="M100" i="12" s="1"/>
  <c r="I100" i="12"/>
  <c r="K100" i="12"/>
  <c r="O100" i="12"/>
  <c r="Q100" i="12"/>
  <c r="V100" i="12"/>
  <c r="G105" i="12"/>
  <c r="I105" i="12"/>
  <c r="K105" i="12"/>
  <c r="M105" i="12"/>
  <c r="O105" i="12"/>
  <c r="Q105" i="12"/>
  <c r="V105" i="12"/>
  <c r="G109" i="12"/>
  <c r="M109" i="12" s="1"/>
  <c r="I109" i="12"/>
  <c r="K109" i="12"/>
  <c r="O109" i="12"/>
  <c r="Q109" i="12"/>
  <c r="V109" i="12"/>
  <c r="G112" i="12"/>
  <c r="I112" i="12"/>
  <c r="K112" i="12"/>
  <c r="M112" i="12"/>
  <c r="O112" i="12"/>
  <c r="Q112" i="12"/>
  <c r="V112" i="12"/>
  <c r="G114" i="12"/>
  <c r="M114" i="12" s="1"/>
  <c r="I114" i="12"/>
  <c r="K114" i="12"/>
  <c r="O114" i="12"/>
  <c r="Q114" i="12"/>
  <c r="V114" i="12"/>
  <c r="G119" i="12"/>
  <c r="I119" i="12"/>
  <c r="K119" i="12"/>
  <c r="M119" i="12"/>
  <c r="O119" i="12"/>
  <c r="Q119" i="12"/>
  <c r="V119" i="12"/>
  <c r="G123" i="12"/>
  <c r="M123" i="12" s="1"/>
  <c r="I123" i="12"/>
  <c r="K123" i="12"/>
  <c r="O123" i="12"/>
  <c r="Q123" i="12"/>
  <c r="V123" i="12"/>
  <c r="G127" i="12"/>
  <c r="I127" i="12"/>
  <c r="K127" i="12"/>
  <c r="M127" i="12"/>
  <c r="O127" i="12"/>
  <c r="Q127" i="12"/>
  <c r="V127" i="12"/>
  <c r="G131" i="12"/>
  <c r="I131" i="12"/>
  <c r="I130" i="12" s="1"/>
  <c r="K131" i="12"/>
  <c r="M131" i="12"/>
  <c r="O131" i="12"/>
  <c r="Q131" i="12"/>
  <c r="Q130" i="12" s="1"/>
  <c r="V131" i="12"/>
  <c r="G134" i="12"/>
  <c r="G130" i="12" s="1"/>
  <c r="I134" i="12"/>
  <c r="K134" i="12"/>
  <c r="K130" i="12" s="1"/>
  <c r="O134" i="12"/>
  <c r="O130" i="12" s="1"/>
  <c r="Q134" i="12"/>
  <c r="V134" i="12"/>
  <c r="V130" i="12" s="1"/>
  <c r="G137" i="12"/>
  <c r="I137" i="12"/>
  <c r="K137" i="12"/>
  <c r="M137" i="12"/>
  <c r="O137" i="12"/>
  <c r="Q137" i="12"/>
  <c r="V137" i="12"/>
  <c r="G139" i="12"/>
  <c r="M139" i="12" s="1"/>
  <c r="I139" i="12"/>
  <c r="K139" i="12"/>
  <c r="O139" i="12"/>
  <c r="Q139" i="12"/>
  <c r="V139" i="12"/>
  <c r="G140" i="12"/>
  <c r="I140" i="12"/>
  <c r="K140" i="12"/>
  <c r="M140" i="12"/>
  <c r="O140" i="12"/>
  <c r="Q140" i="12"/>
  <c r="V140" i="12"/>
  <c r="G143" i="12"/>
  <c r="M143" i="12" s="1"/>
  <c r="I143" i="12"/>
  <c r="K143" i="12"/>
  <c r="O143" i="12"/>
  <c r="Q143" i="12"/>
  <c r="V143" i="12"/>
  <c r="G147" i="12"/>
  <c r="I147" i="12"/>
  <c r="K147" i="12"/>
  <c r="M147" i="12"/>
  <c r="O147" i="12"/>
  <c r="Q147" i="12"/>
  <c r="V147" i="12"/>
  <c r="G150" i="12"/>
  <c r="I150" i="12"/>
  <c r="I149" i="12" s="1"/>
  <c r="K150" i="12"/>
  <c r="M150" i="12"/>
  <c r="O150" i="12"/>
  <c r="Q150" i="12"/>
  <c r="Q149" i="12" s="1"/>
  <c r="V150" i="12"/>
  <c r="G151" i="12"/>
  <c r="M151" i="12" s="1"/>
  <c r="I151" i="12"/>
  <c r="K151" i="12"/>
  <c r="K149" i="12" s="1"/>
  <c r="O151" i="12"/>
  <c r="Q151" i="12"/>
  <c r="V151" i="12"/>
  <c r="V149" i="12" s="1"/>
  <c r="G153" i="12"/>
  <c r="I153" i="12"/>
  <c r="K153" i="12"/>
  <c r="M153" i="12"/>
  <c r="O153" i="12"/>
  <c r="Q153" i="12"/>
  <c r="V153" i="12"/>
  <c r="G156" i="12"/>
  <c r="M156" i="12" s="1"/>
  <c r="I156" i="12"/>
  <c r="K156" i="12"/>
  <c r="O156" i="12"/>
  <c r="O149" i="12" s="1"/>
  <c r="Q156" i="12"/>
  <c r="V156" i="12"/>
  <c r="G160" i="12"/>
  <c r="I160" i="12"/>
  <c r="K160" i="12"/>
  <c r="M160" i="12"/>
  <c r="O160" i="12"/>
  <c r="Q160" i="12"/>
  <c r="V160" i="12"/>
  <c r="G169" i="12"/>
  <c r="M169" i="12" s="1"/>
  <c r="I169" i="12"/>
  <c r="K169" i="12"/>
  <c r="O169" i="12"/>
  <c r="Q169" i="12"/>
  <c r="V169" i="12"/>
  <c r="G174" i="12"/>
  <c r="I174" i="12"/>
  <c r="K174" i="12"/>
  <c r="M174" i="12"/>
  <c r="O174" i="12"/>
  <c r="Q174" i="12"/>
  <c r="V174" i="12"/>
  <c r="G176" i="12"/>
  <c r="M176" i="12" s="1"/>
  <c r="I176" i="12"/>
  <c r="K176" i="12"/>
  <c r="O176" i="12"/>
  <c r="Q176" i="12"/>
  <c r="V176" i="12"/>
  <c r="G178" i="12"/>
  <c r="I178" i="12"/>
  <c r="K178" i="12"/>
  <c r="M178" i="12"/>
  <c r="O178" i="12"/>
  <c r="Q178" i="12"/>
  <c r="V178" i="12"/>
  <c r="G180" i="12"/>
  <c r="M180" i="12" s="1"/>
  <c r="I180" i="12"/>
  <c r="K180" i="12"/>
  <c r="O180" i="12"/>
  <c r="Q180" i="12"/>
  <c r="V180" i="12"/>
  <c r="I183" i="12"/>
  <c r="Q183" i="12"/>
  <c r="G184" i="12"/>
  <c r="M184" i="12" s="1"/>
  <c r="M183" i="12" s="1"/>
  <c r="I184" i="12"/>
  <c r="K184" i="12"/>
  <c r="K183" i="12" s="1"/>
  <c r="O184" i="12"/>
  <c r="O183" i="12" s="1"/>
  <c r="Q184" i="12"/>
  <c r="V184" i="12"/>
  <c r="V183" i="12" s="1"/>
  <c r="I187" i="12"/>
  <c r="Q187" i="12"/>
  <c r="G188" i="12"/>
  <c r="G187" i="12" s="1"/>
  <c r="I188" i="12"/>
  <c r="K188" i="12"/>
  <c r="K187" i="12" s="1"/>
  <c r="O188" i="12"/>
  <c r="O187" i="12" s="1"/>
  <c r="Q188" i="12"/>
  <c r="V188" i="12"/>
  <c r="V187" i="12" s="1"/>
  <c r="G192" i="12"/>
  <c r="I192" i="12"/>
  <c r="K192" i="12"/>
  <c r="M192" i="12"/>
  <c r="O192" i="12"/>
  <c r="Q192" i="12"/>
  <c r="V192" i="12"/>
  <c r="G197" i="12"/>
  <c r="O197" i="12"/>
  <c r="G198" i="12"/>
  <c r="I198" i="12"/>
  <c r="I197" i="12" s="1"/>
  <c r="K198" i="12"/>
  <c r="M198" i="12"/>
  <c r="O198" i="12"/>
  <c r="Q198" i="12"/>
  <c r="Q197" i="12" s="1"/>
  <c r="V198" i="12"/>
  <c r="G200" i="12"/>
  <c r="M200" i="12" s="1"/>
  <c r="I200" i="12"/>
  <c r="K200" i="12"/>
  <c r="K197" i="12" s="1"/>
  <c r="O200" i="12"/>
  <c r="Q200" i="12"/>
  <c r="V200" i="12"/>
  <c r="V197" i="12" s="1"/>
  <c r="G201" i="12"/>
  <c r="I201" i="12"/>
  <c r="K201" i="12"/>
  <c r="M201" i="12"/>
  <c r="O201" i="12"/>
  <c r="Q201" i="12"/>
  <c r="V201" i="12"/>
  <c r="G206" i="12"/>
  <c r="O206" i="12"/>
  <c r="G207" i="12"/>
  <c r="I207" i="12"/>
  <c r="I206" i="12" s="1"/>
  <c r="K207" i="12"/>
  <c r="M207" i="12"/>
  <c r="O207" i="12"/>
  <c r="Q207" i="12"/>
  <c r="Q206" i="12" s="1"/>
  <c r="V207" i="12"/>
  <c r="G213" i="12"/>
  <c r="M213" i="12" s="1"/>
  <c r="I213" i="12"/>
  <c r="K213" i="12"/>
  <c r="K206" i="12" s="1"/>
  <c r="O213" i="12"/>
  <c r="Q213" i="12"/>
  <c r="V213" i="12"/>
  <c r="V206" i="12" s="1"/>
  <c r="G218" i="12"/>
  <c r="I218" i="12"/>
  <c r="K218" i="12"/>
  <c r="M218" i="12"/>
  <c r="O218" i="12"/>
  <c r="Q218" i="12"/>
  <c r="V218" i="12"/>
  <c r="G223" i="12"/>
  <c r="O223" i="12"/>
  <c r="G224" i="12"/>
  <c r="I224" i="12"/>
  <c r="I223" i="12" s="1"/>
  <c r="K224" i="12"/>
  <c r="M224" i="12"/>
  <c r="O224" i="12"/>
  <c r="Q224" i="12"/>
  <c r="Q223" i="12" s="1"/>
  <c r="V224" i="12"/>
  <c r="G226" i="12"/>
  <c r="M226" i="12" s="1"/>
  <c r="I226" i="12"/>
  <c r="K226" i="12"/>
  <c r="K223" i="12" s="1"/>
  <c r="O226" i="12"/>
  <c r="Q226" i="12"/>
  <c r="V226" i="12"/>
  <c r="V223" i="12" s="1"/>
  <c r="G228" i="12"/>
  <c r="I228" i="12"/>
  <c r="K228" i="12"/>
  <c r="M228" i="12"/>
  <c r="O228" i="12"/>
  <c r="Q228" i="12"/>
  <c r="V228" i="12"/>
  <c r="G230" i="12"/>
  <c r="O230" i="12"/>
  <c r="G231" i="12"/>
  <c r="I231" i="12"/>
  <c r="I230" i="12" s="1"/>
  <c r="K231" i="12"/>
  <c r="M231" i="12"/>
  <c r="O231" i="12"/>
  <c r="Q231" i="12"/>
  <c r="Q230" i="12" s="1"/>
  <c r="V231" i="12"/>
  <c r="G233" i="12"/>
  <c r="M233" i="12" s="1"/>
  <c r="I233" i="12"/>
  <c r="K233" i="12"/>
  <c r="K230" i="12" s="1"/>
  <c r="O233" i="12"/>
  <c r="Q233" i="12"/>
  <c r="V233" i="12"/>
  <c r="V230" i="12" s="1"/>
  <c r="G235" i="12"/>
  <c r="I235" i="12"/>
  <c r="K235" i="12"/>
  <c r="M235" i="12"/>
  <c r="O235" i="12"/>
  <c r="Q235" i="12"/>
  <c r="V235" i="12"/>
  <c r="AE238" i="12"/>
  <c r="AF238" i="12"/>
  <c r="I20" i="1"/>
  <c r="I19" i="1"/>
  <c r="I18" i="1"/>
  <c r="I17" i="1"/>
  <c r="I16" i="1"/>
  <c r="I61" i="1"/>
  <c r="J60" i="1" s="1"/>
  <c r="F43" i="1"/>
  <c r="G43" i="1"/>
  <c r="G25" i="1" s="1"/>
  <c r="A25" i="1" s="1"/>
  <c r="H42" i="1"/>
  <c r="I42" i="1" s="1"/>
  <c r="H41" i="1"/>
  <c r="I41" i="1" s="1"/>
  <c r="H40" i="1"/>
  <c r="I40" i="1" s="1"/>
  <c r="H39" i="1"/>
  <c r="H43" i="1" s="1"/>
  <c r="J50" i="1" l="1"/>
  <c r="J52" i="1"/>
  <c r="J58" i="1"/>
  <c r="J56" i="1"/>
  <c r="J54" i="1"/>
  <c r="J51" i="1"/>
  <c r="J57" i="1"/>
  <c r="J53" i="1"/>
  <c r="J55" i="1"/>
  <c r="J59" i="1"/>
  <c r="G28" i="1"/>
  <c r="G26" i="1"/>
  <c r="A26" i="1"/>
  <c r="G23" i="1"/>
  <c r="M149" i="12"/>
  <c r="M223" i="12"/>
  <c r="M197" i="12"/>
  <c r="M230" i="12"/>
  <c r="M206" i="12"/>
  <c r="M8" i="12"/>
  <c r="M188" i="12"/>
  <c r="M187" i="12" s="1"/>
  <c r="G183" i="12"/>
  <c r="M134" i="12"/>
  <c r="M130" i="12" s="1"/>
  <c r="M93" i="12"/>
  <c r="M82" i="12" s="1"/>
  <c r="G149" i="12"/>
  <c r="G8" i="12"/>
  <c r="M75" i="12"/>
  <c r="M69" i="12" s="1"/>
  <c r="I39" i="1"/>
  <c r="I43" i="1" s="1"/>
  <c r="J41" i="1" s="1"/>
  <c r="I21" i="1"/>
  <c r="J28" i="1"/>
  <c r="J26" i="1"/>
  <c r="G38" i="1"/>
  <c r="F38" i="1"/>
  <c r="J23" i="1"/>
  <c r="J24" i="1"/>
  <c r="J25" i="1"/>
  <c r="J27" i="1"/>
  <c r="E24" i="1"/>
  <c r="E26" i="1"/>
  <c r="J61" i="1" l="1"/>
  <c r="A23" i="1"/>
  <c r="J40" i="1"/>
  <c r="J39" i="1"/>
  <c r="J43" i="1" s="1"/>
  <c r="J42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pavelsvoboda</author>
  </authors>
  <commentList>
    <comment ref="S6" authorId="0" shapeId="0" xr:uid="{D71F2983-620C-43D5-9FB1-32F7AFFD5F6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C79D916-565D-46D1-919D-484592BA508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<sst xmlns="http://schemas.openxmlformats.org/spreadsheetml/2006/main" count="1021" uniqueCount="398">
  <si>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</si>
  <si>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</si>
  <si>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</si>
  <si>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</si>
  <si>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</si>
  <si>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</si>
  <si>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</si>
  <si>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</si>
  <si>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</si>
  <si>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</si>
  <si>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</si>
  <si>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</si>
  <si>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</si>
  <si>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</si>
  <si>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</si>
  <si>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</si>
  <si>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</si>
  <si>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</si>
  <si>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</si>
  <si>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</si>
  <si>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</si>
  <si>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</si>
  <si>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</si>
  <si>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</si>
  <si>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</si>
  <si>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</si>
  <si>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</si>
  <si>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</si>
  <si>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</si>
  <si>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</si>
  <si>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</si>
  <si>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</si>
  <si>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</si>
  <si>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</si>
  <si>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</si>
  <si>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</si>
  <si>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</si>
  <si>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</si>
  <si>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</si>
  <si>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</si>
  <si>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</si>
  <si>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</si>
  <si>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</si>
  <si>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</si>
  <si>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Architektonicko - stavební řešení</t>
  </si>
  <si>
    <t>Zpevněné plochy</t>
  </si>
  <si>
    <t>Objekt:</t>
  </si>
  <si>
    <t>Rozpočet:</t>
  </si>
  <si>
    <t>www.rozpocet-stavby.cz</t>
  </si>
  <si>
    <t>078_2020</t>
  </si>
  <si>
    <t>Úprava zpevněných ploch v areálu kolejí J.A.Komenského, ulice Kohoutova Brno</t>
  </si>
  <si>
    <t>Mendelova univerzita v Brně</t>
  </si>
  <si>
    <t>Zemědělská 1665/1</t>
  </si>
  <si>
    <t>Brno-Černá Pole</t>
  </si>
  <si>
    <t>61300</t>
  </si>
  <si>
    <t>62156489</t>
  </si>
  <si>
    <t>CZ62156489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</si>
  <si>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</si>
  <si>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</si>
  <si>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</si>
  <si>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</si>
  <si>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</si>
  <si>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</si>
  <si>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</si>
  <si>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</si>
  <si>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</si>
  <si>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</si>
  <si>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</si>
  <si>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</si>
  <si>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</si>
  <si>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</si>
  <si>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</si>
  <si>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</si>
  <si>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</si>
  <si>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</si>
  <si>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</si>
  <si>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</si>
  <si>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</si>
  <si>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</si>
  <si>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</si>
  <si>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</si>
  <si>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</si>
  <si>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</si>
  <si>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</si>
  <si>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</si>
  <si>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</si>
  <si>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</si>
  <si>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</si>
  <si>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</si>
  <si>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</si>
  <si>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</si>
  <si>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</si>
  <si>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</si>
  <si>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</si>
  <si>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</si>
  <si>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</si>
  <si>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</si>
  <si>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</si>
  <si>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</si>
  <si>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</si>
  <si>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</si>
  <si>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</si>
  <si>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</si>
  <si>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</si>
  <si>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</si>
  <si>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</si>
  <si>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</si>
  <si>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</si>
  <si>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</si>
  <si>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</si>
  <si>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</si>
  <si>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</si>
  <si>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</si>
  <si>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</si>
  <si>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</si>
  <si>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</si>
  <si>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RTS 20/ I</t>
  </si>
  <si>
    <t>Práce</t>
  </si>
  <si>
    <t>POL1_</t>
  </si>
  <si>
    <t>s přemístěním hmot na skládku na vzdálenost do 3 m nebo s naložením na dopravní prostředek</t>
  </si>
  <si>
    <t>SPI</t>
  </si>
  <si>
    <t>zatravňovací dlažba : 4,8*21,7</t>
  </si>
  <si>
    <t>VV</t>
  </si>
  <si>
    <t>113106231R00</t>
  </si>
  <si>
    <t>Rozebrání vozovek a ploch s jakoukoliv výplní spár _x000D_
 v jakékoliv ploše, ze zámkové dlažky, kladených do lože z kameniva</t>
  </si>
  <si>
    <t>stávající chodník - dlažba se použije pro nový chodník (area) : 126,46</t>
  </si>
  <si>
    <t>113152112R00</t>
  </si>
  <si>
    <t>Odstranění podkladů zpevněných ploch kamenivo drcené</t>
  </si>
  <si>
    <t>m3</t>
  </si>
  <si>
    <t>800-2</t>
  </si>
  <si>
    <t>s přemístěním na skládku na vzdálenost do 20 m nebo s naložením na dopravní prostředek,</t>
  </si>
  <si>
    <t>pod zrušeným chodníkem : 126,46*0,15</t>
  </si>
  <si>
    <t>113201111R00</t>
  </si>
  <si>
    <t>Vytrhání obrub chodníkových ležatých</t>
  </si>
  <si>
    <t>m</t>
  </si>
  <si>
    <t>s vybouráním lože, s přemístěním hmot na skládku na vzdálenost do 3 m nebo naložením na dopravní prostředek</t>
  </si>
  <si>
    <t>7,7+38,8+6+6+29,5</t>
  </si>
  <si>
    <t>113202111R00</t>
  </si>
  <si>
    <t>Vytrhání obrub z krajníků nebo obrubníků stojatých</t>
  </si>
  <si>
    <t>u zrušené park. plochy : 22+5+22+5</t>
  </si>
  <si>
    <t>chodník - vozovka : 73,8</t>
  </si>
  <si>
    <t>121101101R00</t>
  </si>
  <si>
    <t>Sejmutí ornice s přemístěním na vzdálenost do 50 m</t>
  </si>
  <si>
    <t>800-1</t>
  </si>
  <si>
    <t>nebo lesní půdy, s vodorovným přemístěním na hromady v místě upotřebení nebo na dočasné či trvalé skládky se složením</t>
  </si>
  <si>
    <t>(area) : 232,77*0,2</t>
  </si>
  <si>
    <t>173,36*0,2</t>
  </si>
  <si>
    <t>122202202R00</t>
  </si>
  <si>
    <t>Odkopávky a prokopávky pro silnice v hornině 3 přes 100 do 1 000 m3</t>
  </si>
  <si>
    <t>s přemístěním výkopku v příčných profilech na vzdálenost do 15 m nebo s naložením na dopravní prostředek.</t>
  </si>
  <si>
    <t>pro novou skladbu (průměr) : 537,7*0,47</t>
  </si>
  <si>
    <t>výměna aktivní zóny : 537,7*0,5</t>
  </si>
  <si>
    <t>122202209R00</t>
  </si>
  <si>
    <t>Odkopávky a prokopávky pro silnice v hornině 3 příplatek za lepivost horniny</t>
  </si>
  <si>
    <t>Odkaz na mn. položky pořadí 7 : 521,56900</t>
  </si>
  <si>
    <t>Koeficient: -0,5</t>
  </si>
  <si>
    <t>131201110R00</t>
  </si>
  <si>
    <t>Hloubení nezapažených jam a zářezů do 50 m3, v hornině 3, hloubení strojně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</si>
  <si>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</si>
  <si>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pro uliční vpust : 0,6*0,6*1*2</t>
  </si>
  <si>
    <t>131201119R00</t>
  </si>
  <si>
    <t xml:space="preserve">Hloubení nezapažených jam a zářezů příplatek za lepivost, v hornině 3,  </t>
  </si>
  <si>
    <t>Odkaz na mn. položky pořadí 9 : 0,72000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</si>
  <si>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</si>
  <si>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</si>
  <si>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</si>
  <si>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kanalizační přípojka pro UV : (5,5+4,5)*0,6*0,4</t>
  </si>
  <si>
    <t>132201119R00</t>
  </si>
  <si>
    <t xml:space="preserve">Hloubení rýh šířky do 60 cm příplatek za lepivost, v hornině 3,  </t>
  </si>
  <si>
    <t>Odkaz na mn. položky pořadí 11 : 2,40000</t>
  </si>
  <si>
    <t>162701102R00</t>
  </si>
  <si>
    <t>Vodorovné přemístění výkopku z horniny 1 až 4, na vzdálenost přes 6 000  do 7 000 m</t>
  </si>
  <si>
    <t>po suchu, bez naložení výkopku, avšak se složením bez rozhrnutí, zpáteční cesta vozidla.</t>
  </si>
  <si>
    <t>Odkaz na mn. položky pořadí 6 : 81,22600</t>
  </si>
  <si>
    <t>- rozprostřění ornice : -136,1*0,25</t>
  </si>
  <si>
    <t>167101101R00</t>
  </si>
  <si>
    <t>Nakládání, skládání, překládání neulehlého výkopku nakládání výkopku_x000D_
 do 100 m3, z horniny 1 až 4</t>
  </si>
  <si>
    <t>- rozprostření ornice : -136,1*0,25</t>
  </si>
  <si>
    <t>181301104R00</t>
  </si>
  <si>
    <t>Rozprostření a urovnání ornice v rovině v souvislé ploše do 500 m2, tloušťka vrstvy přes 200 do 250 mm</t>
  </si>
  <si>
    <t>s případným nutným přemístěním hromad nebo dočasných skládek na místo potřeby ze vzdálenosti do 30 m, v rovině nebo ve svahu do 1 : 5,</t>
  </si>
  <si>
    <t>zelené ostrůvky konstrukce IV (area) : 6,2+5,2+3,5+5,5+6,1+4,5</t>
  </si>
  <si>
    <t>původní parkovací plocha : 105,1</t>
  </si>
  <si>
    <t>199000002R00</t>
  </si>
  <si>
    <t>Poplatky za skládku horniny 1- 4, skupina 17 05 04 z Katalogu odpadů</t>
  </si>
  <si>
    <t>Odkaz na mn. položky pořadí 13 : 571,89000</t>
  </si>
  <si>
    <t>460620006RT1</t>
  </si>
  <si>
    <t>Osetí povrchu trávou, včetně dodávky osiva</t>
  </si>
  <si>
    <t>Odkaz na mn. položky pořadí 15 : 136,10000</t>
  </si>
  <si>
    <t>212971110R00</t>
  </si>
  <si>
    <t xml:space="preserve">Zřízení opláštění odvod. trativodů z geotextilie o sklonu do 2,5,  </t>
  </si>
  <si>
    <t>v rýze nebo v zářezu se stěnami,</t>
  </si>
  <si>
    <t>dle řezů pod plochou parkoviště (area) : (180+2,32)*2</t>
  </si>
  <si>
    <t>(38,7+6,35)*2*0,5</t>
  </si>
  <si>
    <t>(29,5+6,35)*2*0,5</t>
  </si>
  <si>
    <t>457532112R00</t>
  </si>
  <si>
    <t xml:space="preserve">Filtrační vrstvy z kameniva kamenivo hrubé drcené, zhutněné, frakce 32-63 mm,  </t>
  </si>
  <si>
    <t>832-1</t>
  </si>
  <si>
    <t>jakékoliv tloušťky a sklonu</t>
  </si>
  <si>
    <t>Včetně průměrného množství kameniva zatlačeného do podloží a urovnání líce vrstvy.</t>
  </si>
  <si>
    <t>POP</t>
  </si>
  <si>
    <t>vsakovací vrstva dle řezů pod plochou parkoviště (area) : (180+2,32)*0,5</t>
  </si>
  <si>
    <t>69366198R</t>
  </si>
  <si>
    <t>geotextilie PP; funkce separační, ochranná, výztužná, filtrační; plošná hmotnost 300 g/m2; zpevněná oboustranně</t>
  </si>
  <si>
    <t>SPCM</t>
  </si>
  <si>
    <t>Specifikace</t>
  </si>
  <si>
    <t>POL3_</t>
  </si>
  <si>
    <t>Odkaz na mn. položky pořadí 18 : 445,54000</t>
  </si>
  <si>
    <t>Koeficient: 0,12</t>
  </si>
  <si>
    <t>564851111RT2</t>
  </si>
  <si>
    <t>Podklad ze štěrkodrti s rozprostřením a zhutněním frakce 0-32 mm, tloušťka po zhutnění 150 mm</t>
  </si>
  <si>
    <t>konstrukce I+II (area) : 182,6+247,7</t>
  </si>
  <si>
    <t>konstrukce III : 65,25+44,21</t>
  </si>
  <si>
    <t>564851111RT4</t>
  </si>
  <si>
    <t>Podklad ze štěrkodrti s rozprostřením a zhutněním frakce 0-63 mm, tloušťka po zhutnění 150 mm</t>
  </si>
  <si>
    <t>596215020R00</t>
  </si>
  <si>
    <t>Kladení zámkové dlažby do drtě tloušťka dlažby 60 mm, tloušťka lože 30 mm</t>
  </si>
  <si>
    <t>s provedením lože z kameniva drceného, s vyplněním spár, s dvojitým hutněním a se smetením přebytečného materiálu na krajnici. S dodáním hmot pro lože a výplň spár.</t>
  </si>
  <si>
    <t>konstrukce III - chodníky (area) : 55,34+36,6</t>
  </si>
  <si>
    <t xml:space="preserve">- reliéfní : </t>
  </si>
  <si>
    <t>Odkaz na mn. položky pořadí 27 : 4,40000*-1</t>
  </si>
  <si>
    <t>596215040R00</t>
  </si>
  <si>
    <t>Kladení zámkové dlažby do drtě tloušťka dlažby 80 mm, tloušťka lože 40 mm</t>
  </si>
  <si>
    <t>konstrukce I řez B (area) : 28</t>
  </si>
  <si>
    <t>konstrukce I řez C (area) : 18,6</t>
  </si>
  <si>
    <t>konstrukce II parkovací plochy - distanční dlažba (area) : 114+172</t>
  </si>
  <si>
    <t>596291111R00</t>
  </si>
  <si>
    <t>Řezání zámkové dlažby tloušťky 60 mm</t>
  </si>
  <si>
    <t>konstrukce III - chodníky : 38,7+1,25+1,1+0,4+0,3+0,3+3,5+0,3+0,3+4,5</t>
  </si>
  <si>
    <t>596291113R00</t>
  </si>
  <si>
    <t>Řezání zámkové dlažby tloušťky 80 mm</t>
  </si>
  <si>
    <t>konstrukce I řez B (area) : 5,45+6+3+3+1,5</t>
  </si>
  <si>
    <t>konstrukce I řez C (area) : 5,45+3,4</t>
  </si>
  <si>
    <t>konstrukce II parkovací plochy - distanční dlažba (area) : 34,4+5,45+4,9+4,9+4,9+4,9+1,9+1,9</t>
  </si>
  <si>
    <t>22,13+5,45+4,9+4,9+1,9</t>
  </si>
  <si>
    <t>596715021R00</t>
  </si>
  <si>
    <t>Kladení vodicí linie pro nevidomé a slabozraké z dlažby tloušťky 60 mm, osazené do lože z kamenné drtě, tloušťky 40 mm</t>
  </si>
  <si>
    <t>konstrukce III - chodníky : 3,5*0,3</t>
  </si>
  <si>
    <t>1,25*0,4*4</t>
  </si>
  <si>
    <t>4,5*0,3</t>
  </si>
  <si>
    <t>596921191R00</t>
  </si>
  <si>
    <t>Kladení vegetačních tvárnic betonových, příplatek z a výplň spár vegetačních tvárnic, bez dodávky materiálu</t>
  </si>
  <si>
    <t>zřízení podkladního lože, položení tvárnic.</t>
  </si>
  <si>
    <t>konstrukce II parkovací plochy - distanční dlažba 5% plochy : (114+172)*0,08*0,05</t>
  </si>
  <si>
    <t>58341005.AR</t>
  </si>
  <si>
    <t>kamenivo přírodní drcené frakce 4,0 až 8,0 mm; třída B</t>
  </si>
  <si>
    <t>t</t>
  </si>
  <si>
    <t>konstrukce II parkovací plochy - distanční dlažba 5% plochy : (114+172)*0,08*0,05*1,9</t>
  </si>
  <si>
    <t>592451151R</t>
  </si>
  <si>
    <t>dlažba betonová dvouvrstvá, skladebná; obdélník; dlaždice pro nevidomé; červená; l = 200 mm; š = 100 mm; tl. 60,0 mm</t>
  </si>
  <si>
    <t>Koeficient: 0,1</t>
  </si>
  <si>
    <t>592451170R</t>
  </si>
  <si>
    <t>dlažba betonová dvouvrstvá; obdélník; šedá; l = 200 mm; š = 100 mm; tl. 80,0 mm</t>
  </si>
  <si>
    <t>Koeficient: 0,03</t>
  </si>
  <si>
    <t>59248130R</t>
  </si>
  <si>
    <t>dlažba betonová čtverec; dlaždice zatravňovací; šedá; l = 213 mm; skladebná délka 235 mm; š = 213 mm; tl. 80,0 mm; podíl otevřené plochy 10,0 %</t>
  </si>
  <si>
    <t>kus</t>
  </si>
  <si>
    <t>konstrukce II parkovací plochy - distanční dlažba (area) 17,6ks/m2 : (114+172)*17,6</t>
  </si>
  <si>
    <t>- barevná : -435</t>
  </si>
  <si>
    <t>Koeficient: 0,05</t>
  </si>
  <si>
    <t>59248131R</t>
  </si>
  <si>
    <t>dlažba betonová čtverec; dlaždice zatravňovací; písková, červená, hnědá, černá; l = 213 mm; skladebná délka 235 mm; š = 213 mm; tl. 80,0 mm; podíl otevřené plochy 10,0 %</t>
  </si>
  <si>
    <t>dělící čáry : 25,6*17</t>
  </si>
  <si>
    <t>452312151R00</t>
  </si>
  <si>
    <t>Podkladní a zajišťovací konstrukce z betonu sedlové lože, z betonu prostého třídy C 20/25</t>
  </si>
  <si>
    <t>827-1</t>
  </si>
  <si>
    <t>z cementu portlandského nebo struskoportlandského, v otevřeném výkopu,</t>
  </si>
  <si>
    <t>kanalizační přípojka pro UV : (5,5+4,5)*0,4*0,2</t>
  </si>
  <si>
    <t>837355121RU2</t>
  </si>
  <si>
    <t>Výsek a montáž kameninové odbočné tvarovky včetně dodávky trouby a odbočky délka trouby 1000 mm, DN 200 mm, DN odbočky 200/150 mm</t>
  </si>
  <si>
    <t>na kameninovém potrubí, odsekání betonu a nového obetonování betonem B 10,</t>
  </si>
  <si>
    <t>pro uliční vpus : 2</t>
  </si>
  <si>
    <t>895941311RT2</t>
  </si>
  <si>
    <t xml:space="preserve">Zřízení vpusti kanalizační uliční z betonových dílců_x000D_
 včetně dodávky dílců pro uliční vpusti TBV_x000D_
 pro typ UVB-50 </t>
  </si>
  <si>
    <t>včetně zřízení lože ze štěrkopísku,</t>
  </si>
  <si>
    <t>899101111R00</t>
  </si>
  <si>
    <t>Osazení poklopů litinových a ocelových o hmotnost jednotlivě do 50 kg</t>
  </si>
  <si>
    <t>899623141R00</t>
  </si>
  <si>
    <t>Obetonování potrubí nebo zdiva stok betonem prostým třídy C 12/15</t>
  </si>
  <si>
    <t>kanalizační přípojka pro UV : (5,5+4,5)*0,4*0,4</t>
  </si>
  <si>
    <t>721176224R00</t>
  </si>
  <si>
    <t>Potrubí KG svodné (ležaté) v zemi vnější průměr D 160 mm, tloušťka stěny 4,0 mm, DN 150</t>
  </si>
  <si>
    <t>800-721</t>
  </si>
  <si>
    <t>včetně tvarovek, objímek. Bez zednických výpomocí.</t>
  </si>
  <si>
    <t>Potrubí včetně tvarovek. Bez zednických výpomocí.</t>
  </si>
  <si>
    <t>kanalizační přípojka pro UV : 5,5+4,5</t>
  </si>
  <si>
    <t>28324482R</t>
  </si>
  <si>
    <t>mříž kanalizační; plast; rozměr 525x400 mm; příslušenství výztuha; únosnost 5 000 kg</t>
  </si>
  <si>
    <t>Odkaz na mn. položky pořadí 37 : 2,00000</t>
  </si>
  <si>
    <t>914001121R00</t>
  </si>
  <si>
    <t xml:space="preserve">Osazení a montáž svislých dopravních značek sloupek, do betonového základu a AL patky,  </t>
  </si>
  <si>
    <t>915721111R00</t>
  </si>
  <si>
    <t>Vodorovné značení krytů stříkané barvou, bílou, stopčar, zeber, stínů, šipek, nápisů, přechodů apod.</t>
  </si>
  <si>
    <t>piktogram 225 : 2*2</t>
  </si>
  <si>
    <t>915791112R00</t>
  </si>
  <si>
    <t xml:space="preserve">Předznačení pro vodorovné značení pro stopčáry, zebry,stíny, šipky, nápisy, přechody </t>
  </si>
  <si>
    <t>stříkané barvou nebo prováděné z nátěrových hmot</t>
  </si>
  <si>
    <t>Odkaz na mn. položky pořadí 42 : 4,00000</t>
  </si>
  <si>
    <t>917862111RT5</t>
  </si>
  <si>
    <t>Osazení silničního nebo chodníkového betonového obrubníku včetně dodávky obrubníku_x000D_
 stojatého, rozměru 1000/100/250 mm, s boční opěrou z betonu prostého, do lože z betonu prostého C 12/15</t>
  </si>
  <si>
    <t>S dodáním hmot pro lože tl. 80-100 mm.</t>
  </si>
  <si>
    <t>chodník : 0,7+27,4+1,1+6,2+1,1+5,24+6,95</t>
  </si>
  <si>
    <t>6,95+29,38+3,87</t>
  </si>
  <si>
    <t>917862111RU2</t>
  </si>
  <si>
    <t>Osazení silničního nebo chodníkového betonového obrubníku včetně dodávky obrubníku_x000D_
 stojatého, rozměru 1000/150/250 mm, s boční opěrou z betonu prostého, do lože z betonu prostého C 12/15</t>
  </si>
  <si>
    <t>u chodníku : 1,25+0,4+32,82+2,5+22,9</t>
  </si>
  <si>
    <t>ostrúvky : (4,25+2+4,25)*2</t>
  </si>
  <si>
    <t>4,25+2,5+4,25</t>
  </si>
  <si>
    <t>3,18+2+3,18</t>
  </si>
  <si>
    <t>5,75+1,4</t>
  </si>
  <si>
    <t>5,45+2,4+5,45</t>
  </si>
  <si>
    <t>u zrušené plochy : 21,75</t>
  </si>
  <si>
    <t>917862111RV3</t>
  </si>
  <si>
    <t>Osazení silničního nebo chodníkového betonového obrubníku včetně dodávky obrubníku_x000D_
 stojatého, nájezdového 1000/150/150 mm, s boční opěrou z betonu prostého, do lože z betonu prostého C 12/15</t>
  </si>
  <si>
    <t>u vozovky : 71,77</t>
  </si>
  <si>
    <t>u chodníku řez B : 3,5</t>
  </si>
  <si>
    <t>u chodníku řez C : 3,9</t>
  </si>
  <si>
    <t>917932131R00</t>
  </si>
  <si>
    <t>Osazení silniční přídlažby  z betonových dlaždic o rozměru 500x250 mm,  , lože z betonu C20/25, bez dodávky přídlažby</t>
  </si>
  <si>
    <t>odvodňovací žlab š.600mm : 73</t>
  </si>
  <si>
    <t>40445050.AR</t>
  </si>
  <si>
    <t>značka dopravní silniční svislá; informativní provozní IP11-IP13; tvar obdélník svislý; 500x700 mm; štít z pozink.plechu s dvoj.ohybem,retroref.folie I.tř.; záruka 7 let</t>
  </si>
  <si>
    <t>Odkaz na mn. položky pořadí 41 : 3,00000</t>
  </si>
  <si>
    <t>404459503R</t>
  </si>
  <si>
    <t>příslušenství k dopr.značení sloupek Fe 60 pozinkovaný, délka 3000 mm</t>
  </si>
  <si>
    <t>592270xxx</t>
  </si>
  <si>
    <t>Žlabovka betonová š.600x330 mm</t>
  </si>
  <si>
    <t>Vlastní</t>
  </si>
  <si>
    <t>Indiv</t>
  </si>
  <si>
    <t>73/0,33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</si>
  <si>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</si>
  <si>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</si>
  <si>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</si>
  <si>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Odkaz na mn. položky pořadí 2 : 126,46000</t>
  </si>
  <si>
    <t>979084413R00</t>
  </si>
  <si>
    <t xml:space="preserve">Vodorovná doprava po suchu nebo naložení vodorovná doprava vybouraných hmot se složením a hrubým urovnáním nebo přeložením na jiný dopravní prostředek do 1 km,  </t>
  </si>
  <si>
    <t>831-2</t>
  </si>
  <si>
    <t>vybouraných hmot se složením a hrubým urovnáním nebo přeložením na jiný dopravní prostředek, nebo nakládání na dopravní prostředek pro vodorovnou dopravu,</t>
  </si>
  <si>
    <t xml:space="preserve">použitá dlažba ( chodník ) : </t>
  </si>
  <si>
    <t>Odkaz na dem. hmot. položky pořadí 2 : 28,45350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</si>
  <si>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</si>
  <si>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</si>
  <si>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</si>
  <si>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</si>
  <si>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</si>
  <si>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 xml:space="preserve">Hmotnosti z položek s pořadovými čísly: : </t>
  </si>
  <si>
    <t xml:space="preserve">17,18,19,20,21,22,23,24,25,26,27,29,30,31,32,33,34,35,36,37,38,39,40,41,42,44,45,46,47,48,50, : </t>
  </si>
  <si>
    <t>Součet: : 762,27457</t>
  </si>
  <si>
    <t>767001</t>
  </si>
  <si>
    <t>Přemístění stávajících laviček, včetně ukotvení</t>
  </si>
  <si>
    <t xml:space="preserve">ks    </t>
  </si>
  <si>
    <t>demontáž + montáž</t>
  </si>
  <si>
    <t>767002</t>
  </si>
  <si>
    <t>Stojan na kola, techn. specifikace dle PD, D+ M</t>
  </si>
  <si>
    <t>998767101R00</t>
  </si>
  <si>
    <t>Přesun hmot pro kovové stavební doplňk. konstrukce v objektech výšky do 6 m</t>
  </si>
  <si>
    <t>800-767</t>
  </si>
  <si>
    <t>50 m vodorovně</t>
  </si>
  <si>
    <t xml:space="preserve">54,55, : </t>
  </si>
  <si>
    <t>Součet: : 0,11000</t>
  </si>
  <si>
    <t>979081111R00</t>
  </si>
  <si>
    <t>Odvoz suti a vybouraných hmot na skládku Odvoz suti a vybour. hmot na skládku do 1 km</t>
  </si>
  <si>
    <t>801-3</t>
  </si>
  <si>
    <t>Včetně naložení na dopravní prostředek a složení na skládku, bez poplatku za skládku.</t>
  </si>
  <si>
    <t xml:space="preserve">Demontážní hmotnosti z položek s pořadovými čísly: : </t>
  </si>
  <si>
    <t xml:space="preserve">1,3,4,5, : </t>
  </si>
  <si>
    <t>Součet: : 92,89978</t>
  </si>
  <si>
    <t>přebytečná původní dlažba : 38,9*0,225</t>
  </si>
  <si>
    <t>979081121R00</t>
  </si>
  <si>
    <t>Odvoz suti a vybouraných hmot na skládku Příplatek k odvozu za každý další 1 km</t>
  </si>
  <si>
    <t>Součet: : 557,39868</t>
  </si>
  <si>
    <t>979990001R00</t>
  </si>
  <si>
    <t>Poplatek za skládku stavební suti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</si>
  <si>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</si>
  <si>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</si>
  <si>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</si>
  <si>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</si>
  <si>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</si>
  <si>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</si>
  <si>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</si>
  <si>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</si>
  <si>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</si>
  <si>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</si>
  <si>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</si>
  <si>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</si>
  <si>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</si>
  <si>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005211030R</t>
  </si>
  <si>
    <t xml:space="preserve">Dočasná dopravní opatření </t>
  </si>
  <si>
    <t>POL99_8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</si>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</sst>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18" xfId="0" applyFont="1" applyBorder="1" applyAlignment="1">
      <alignment horizontal="center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YrSGiT2KI15+Y7wGauyKlmKguKHP8bukqRjb7asmkLirTkaI9hfD5QJhfeC6OgdpZbmcusP3VFRUdxU7cwSJ1Q==" saltValue="myvU2KO332RdpI6HbnwAZ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D14" sqref="D14:G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9" t="s">
        <v>22</v>
      </c>
      <c r="C2" s="110"/>
      <c r="D2" s="111" t="s">
        <v>49</v>
      </c>
      <c r="E2" s="112" t="s">
        <v>50</v>
      </c>
      <c r="F2" s="113"/>
      <c r="G2" s="113"/>
      <c r="H2" s="113"/>
      <c r="I2" s="113"/>
      <c r="J2" s="114"/>
      <c r="O2" s="1"/>
    </row>
    <row r="3" spans="1:15" ht="27" customHeight="1" x14ac:dyDescent="0.2">
      <c r="A3" s="2"/>
      <c r="B3" s="115" t="s">
        <v>46</v>
      </c>
      <c r="C3" s="110"/>
      <c r="D3" s="116" t="s">
        <v>43</v>
      </c>
      <c r="E3" s="117" t="s">
        <v>45</v>
      </c>
      <c r="F3" s="118"/>
      <c r="G3" s="118"/>
      <c r="H3" s="118"/>
      <c r="I3" s="118"/>
      <c r="J3" s="119"/>
    </row>
    <row r="4" spans="1:15" ht="23.25" customHeight="1" x14ac:dyDescent="0.2">
      <c r="A4" s="106">
        <v>5506</v>
      </c>
      <c r="B4" s="120" t="s">
        <v>47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42</v>
      </c>
      <c r="D5" s="126" t="s">
        <v>51</v>
      </c>
      <c r="E5" s="89"/>
      <c r="F5" s="89"/>
      <c r="G5" s="89"/>
      <c r="H5" s="18" t="s">
        <v>40</v>
      </c>
      <c r="I5" s="128" t="s">
        <v>55</v>
      </c>
      <c r="J5" s="8"/>
    </row>
    <row r="6" spans="1:15" ht="15.75" customHeight="1" x14ac:dyDescent="0.2">
      <c r="A6" s="2"/>
      <c r="B6" s="28"/>
      <c r="C6" s="55"/>
      <c r="D6" s="108" t="s">
        <v>52</v>
      </c>
      <c r="E6" s="90"/>
      <c r="F6" s="90"/>
      <c r="G6" s="90"/>
      <c r="H6" s="18" t="s">
        <v>34</v>
      </c>
      <c r="I6" s="128" t="s">
        <v>56</v>
      </c>
      <c r="J6" s="8"/>
    </row>
    <row r="7" spans="1:15" ht="15.75" customHeight="1" x14ac:dyDescent="0.2">
      <c r="A7" s="2"/>
      <c r="B7" s="29"/>
      <c r="C7" s="56"/>
      <c r="D7" s="107" t="s">
        <v>54</v>
      </c>
      <c r="E7" s="127" t="s">
        <v>53</v>
      </c>
      <c r="F7" s="91"/>
      <c r="G7" s="9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263" t="s">
        <v>48</v>
      </c>
      <c r="E14" s="263"/>
      <c r="F14" s="263"/>
      <c r="G14" s="263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4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">
      <c r="A16" s="196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SUMIF(F50:F60,A16,I50:I60)+SUMIF(F50:F60,"PSU",I50:I60)</f>
        <v>0</v>
      </c>
      <c r="J16" s="83"/>
    </row>
    <row r="17" spans="1:10" ht="23.25" customHeight="1" x14ac:dyDescent="0.2">
      <c r="A17" s="196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SUMIF(F50:F60,A17,I50:I60)</f>
        <v>0</v>
      </c>
      <c r="J17" s="83"/>
    </row>
    <row r="18" spans="1:10" ht="23.25" customHeight="1" x14ac:dyDescent="0.2">
      <c r="A18" s="196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SUMIF(F50:F60,A18,I50:I60)</f>
        <v>0</v>
      </c>
      <c r="J18" s="83"/>
    </row>
    <row r="19" spans="1:10" ht="23.25" customHeight="1" x14ac:dyDescent="0.2">
      <c r="A19" s="196" t="s">
        <v>82</v>
      </c>
      <c r="B19" s="38" t="s">
        <v>27</v>
      </c>
      <c r="C19" s="60"/>
      <c r="D19" s="61"/>
      <c r="E19" s="81"/>
      <c r="F19" s="82"/>
      <c r="G19" s="81"/>
      <c r="H19" s="82"/>
      <c r="I19" s="81">
        <f>SUMIF(F50:F60,A19,I50:I60)</f>
        <v>0</v>
      </c>
      <c r="J19" s="83"/>
    </row>
    <row r="20" spans="1:10" ht="23.25" customHeight="1" x14ac:dyDescent="0.2">
      <c r="A20" s="196" t="s">
        <v>83</v>
      </c>
      <c r="B20" s="38" t="s">
        <v>28</v>
      </c>
      <c r="C20" s="60"/>
      <c r="D20" s="61"/>
      <c r="E20" s="81"/>
      <c r="F20" s="82"/>
      <c r="G20" s="81"/>
      <c r="H20" s="82"/>
      <c r="I20" s="81">
        <f>SUMIF(F50:F60,A20,I50:I60)</f>
        <v>0</v>
      </c>
      <c r="J20" s="83"/>
    </row>
    <row r="21" spans="1:10" ht="23.25" customHeight="1" x14ac:dyDescent="0.2">
      <c r="A21" s="2"/>
      <c r="B21" s="48" t="s">
        <v>29</v>
      </c>
      <c r="C21" s="62"/>
      <c r="D21" s="63"/>
      <c r="E21" s="87"/>
      <c r="F21" s="88"/>
      <c r="G21" s="87"/>
      <c r="H21" s="88"/>
      <c r="I21" s="87">
        <f>SUM(I16:J20)</f>
        <v>0</v>
      </c>
      <c r="J21" s="97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95">
        <f>ZakladDPHSniVypocet</f>
        <v>0</v>
      </c>
      <c r="H23" s="96"/>
      <c r="I23" s="9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93">
        <f>A23</f>
        <v>0</v>
      </c>
      <c r="H24" s="94"/>
      <c r="I24" s="9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5">
        <f>ZakladDPHZaklVypocet</f>
        <v>0</v>
      </c>
      <c r="H25" s="96"/>
      <c r="I25" s="9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4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98"/>
      <c r="E34" s="99"/>
      <c r="G34" s="100"/>
      <c r="H34" s="101"/>
      <c r="I34" s="101"/>
      <c r="J34" s="25"/>
    </row>
    <row r="35" spans="1:10" ht="12.75" customHeight="1" x14ac:dyDescent="0.2">
      <c r="A35" s="2"/>
      <c r="B35" s="2"/>
      <c r="D35" s="92" t="s">
        <v>2</v>
      </c>
      <c r="E35" s="92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57</v>
      </c>
      <c r="C39" s="148"/>
      <c r="D39" s="148"/>
      <c r="E39" s="148"/>
      <c r="F39" s="149">
        <f>'01 01 Pol'!AE238</f>
        <v>0</v>
      </c>
      <c r="G39" s="150">
        <f>'01 01 Pol'!AF238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/>
      <c r="C40" s="154" t="s">
        <v>58</v>
      </c>
      <c r="D40" s="154"/>
      <c r="E40" s="154"/>
      <c r="F40" s="155"/>
      <c r="G40" s="156"/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2</v>
      </c>
      <c r="B41" s="153" t="s">
        <v>43</v>
      </c>
      <c r="C41" s="154" t="s">
        <v>45</v>
      </c>
      <c r="D41" s="154"/>
      <c r="E41" s="154"/>
      <c r="F41" s="155">
        <f>'01 01 Pol'!AE238</f>
        <v>0</v>
      </c>
      <c r="G41" s="156">
        <f>'01 01 Pol'!AF238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'01 01 Pol'!AE238</f>
        <v>0</v>
      </c>
      <c r="G42" s="151">
        <f>'01 01 Pol'!AF238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hidden="1" customHeight="1" x14ac:dyDescent="0.2">
      <c r="A43" s="137"/>
      <c r="B43" s="160" t="s">
        <v>59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61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62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63</v>
      </c>
      <c r="C50" s="185" t="s">
        <v>64</v>
      </c>
      <c r="D50" s="186"/>
      <c r="E50" s="186"/>
      <c r="F50" s="192" t="s">
        <v>24</v>
      </c>
      <c r="G50" s="193"/>
      <c r="H50" s="193"/>
      <c r="I50" s="193">
        <f>'01 01 Pol'!G8</f>
        <v>0</v>
      </c>
      <c r="J50" s="190" t="str">
        <f>IF(I61=0,"",I50/I61*100)</f>
        <v/>
      </c>
    </row>
    <row r="51" spans="1:10" ht="36.75" customHeight="1" x14ac:dyDescent="0.2">
      <c r="A51" s="179"/>
      <c r="B51" s="184" t="s">
        <v>65</v>
      </c>
      <c r="C51" s="185" t="s">
        <v>66</v>
      </c>
      <c r="D51" s="186"/>
      <c r="E51" s="186"/>
      <c r="F51" s="192" t="s">
        <v>24</v>
      </c>
      <c r="G51" s="193"/>
      <c r="H51" s="193"/>
      <c r="I51" s="193">
        <f>'01 01 Pol'!G69</f>
        <v>0</v>
      </c>
      <c r="J51" s="190" t="str">
        <f>IF(I61=0,"",I51/I61*100)</f>
        <v/>
      </c>
    </row>
    <row r="52" spans="1:10" ht="36.75" customHeight="1" x14ac:dyDescent="0.2">
      <c r="A52" s="179"/>
      <c r="B52" s="184" t="s">
        <v>67</v>
      </c>
      <c r="C52" s="185" t="s">
        <v>68</v>
      </c>
      <c r="D52" s="186"/>
      <c r="E52" s="186"/>
      <c r="F52" s="192" t="s">
        <v>24</v>
      </c>
      <c r="G52" s="193"/>
      <c r="H52" s="193"/>
      <c r="I52" s="193">
        <f>'01 01 Pol'!G82</f>
        <v>0</v>
      </c>
      <c r="J52" s="190" t="str">
        <f>IF(I61=0,"",I52/I61*100)</f>
        <v/>
      </c>
    </row>
    <row r="53" spans="1:10" ht="36.75" customHeight="1" x14ac:dyDescent="0.2">
      <c r="A53" s="179"/>
      <c r="B53" s="184" t="s">
        <v>69</v>
      </c>
      <c r="C53" s="185" t="s">
        <v>70</v>
      </c>
      <c r="D53" s="186"/>
      <c r="E53" s="186"/>
      <c r="F53" s="192" t="s">
        <v>24</v>
      </c>
      <c r="G53" s="193"/>
      <c r="H53" s="193"/>
      <c r="I53" s="193">
        <f>'01 01 Pol'!G130</f>
        <v>0</v>
      </c>
      <c r="J53" s="190" t="str">
        <f>IF(I61=0,"",I53/I61*100)</f>
        <v/>
      </c>
    </row>
    <row r="54" spans="1:10" ht="36.75" customHeight="1" x14ac:dyDescent="0.2">
      <c r="A54" s="179"/>
      <c r="B54" s="184" t="s">
        <v>71</v>
      </c>
      <c r="C54" s="185" t="s">
        <v>72</v>
      </c>
      <c r="D54" s="186"/>
      <c r="E54" s="186"/>
      <c r="F54" s="192" t="s">
        <v>24</v>
      </c>
      <c r="G54" s="193"/>
      <c r="H54" s="193"/>
      <c r="I54" s="193">
        <f>'01 01 Pol'!G149</f>
        <v>0</v>
      </c>
      <c r="J54" s="190" t="str">
        <f>IF(I61=0,"",I54/I61*100)</f>
        <v/>
      </c>
    </row>
    <row r="55" spans="1:10" ht="36.75" customHeight="1" x14ac:dyDescent="0.2">
      <c r="A55" s="179"/>
      <c r="B55" s="184" t="s">
        <v>73</v>
      </c>
      <c r="C55" s="185" t="s">
        <v>74</v>
      </c>
      <c r="D55" s="186"/>
      <c r="E55" s="186"/>
      <c r="F55" s="192" t="s">
        <v>24</v>
      </c>
      <c r="G55" s="193"/>
      <c r="H55" s="193"/>
      <c r="I55" s="193">
        <f>'01 01 Pol'!G183</f>
        <v>0</v>
      </c>
      <c r="J55" s="190" t="str">
        <f>IF(I61=0,"",I55/I61*100)</f>
        <v/>
      </c>
    </row>
    <row r="56" spans="1:10" ht="36.75" customHeight="1" x14ac:dyDescent="0.2">
      <c r="A56" s="179"/>
      <c r="B56" s="184" t="s">
        <v>75</v>
      </c>
      <c r="C56" s="185" t="s">
        <v>76</v>
      </c>
      <c r="D56" s="186"/>
      <c r="E56" s="186"/>
      <c r="F56" s="192" t="s">
        <v>24</v>
      </c>
      <c r="G56" s="193"/>
      <c r="H56" s="193"/>
      <c r="I56" s="193">
        <f>'01 01 Pol'!G187</f>
        <v>0</v>
      </c>
      <c r="J56" s="190" t="str">
        <f>IF(I61=0,"",I56/I61*100)</f>
        <v/>
      </c>
    </row>
    <row r="57" spans="1:10" ht="36.75" customHeight="1" x14ac:dyDescent="0.2">
      <c r="A57" s="179"/>
      <c r="B57" s="184" t="s">
        <v>77</v>
      </c>
      <c r="C57" s="185" t="s">
        <v>78</v>
      </c>
      <c r="D57" s="186"/>
      <c r="E57" s="186"/>
      <c r="F57" s="192" t="s">
        <v>25</v>
      </c>
      <c r="G57" s="193"/>
      <c r="H57" s="193"/>
      <c r="I57" s="193">
        <f>'01 01 Pol'!G197</f>
        <v>0</v>
      </c>
      <c r="J57" s="190" t="str">
        <f>IF(I61=0,"",I57/I61*100)</f>
        <v/>
      </c>
    </row>
    <row r="58" spans="1:10" ht="36.75" customHeight="1" x14ac:dyDescent="0.2">
      <c r="A58" s="179"/>
      <c r="B58" s="184" t="s">
        <v>79</v>
      </c>
      <c r="C58" s="185" t="s">
        <v>80</v>
      </c>
      <c r="D58" s="186"/>
      <c r="E58" s="186"/>
      <c r="F58" s="192" t="s">
        <v>81</v>
      </c>
      <c r="G58" s="193"/>
      <c r="H58" s="193"/>
      <c r="I58" s="193">
        <f>'01 01 Pol'!G206</f>
        <v>0</v>
      </c>
      <c r="J58" s="190" t="str">
        <f>IF(I61=0,"",I58/I61*100)</f>
        <v/>
      </c>
    </row>
    <row r="59" spans="1:10" ht="36.75" customHeight="1" x14ac:dyDescent="0.2">
      <c r="A59" s="179"/>
      <c r="B59" s="184" t="s">
        <v>82</v>
      </c>
      <c r="C59" s="185" t="s">
        <v>27</v>
      </c>
      <c r="D59" s="186"/>
      <c r="E59" s="186"/>
      <c r="F59" s="192" t="s">
        <v>82</v>
      </c>
      <c r="G59" s="193"/>
      <c r="H59" s="193"/>
      <c r="I59" s="193">
        <f>'01 01 Pol'!G223</f>
        <v>0</v>
      </c>
      <c r="J59" s="190" t="str">
        <f>IF(I61=0,"",I59/I61*100)</f>
        <v/>
      </c>
    </row>
    <row r="60" spans="1:10" ht="36.75" customHeight="1" x14ac:dyDescent="0.2">
      <c r="A60" s="179"/>
      <c r="B60" s="184" t="s">
        <v>83</v>
      </c>
      <c r="C60" s="185" t="s">
        <v>28</v>
      </c>
      <c r="D60" s="186"/>
      <c r="E60" s="186"/>
      <c r="F60" s="192" t="s">
        <v>83</v>
      </c>
      <c r="G60" s="193"/>
      <c r="H60" s="193"/>
      <c r="I60" s="193">
        <f>'01 01 Pol'!G230</f>
        <v>0</v>
      </c>
      <c r="J60" s="190" t="str">
        <f>IF(I61=0,"",I60/I61*100)</f>
        <v/>
      </c>
    </row>
    <row r="61" spans="1:10" ht="25.5" customHeight="1" x14ac:dyDescent="0.2">
      <c r="A61" s="180"/>
      <c r="B61" s="187" t="s">
        <v>1</v>
      </c>
      <c r="C61" s="188"/>
      <c r="D61" s="189"/>
      <c r="E61" s="189"/>
      <c r="F61" s="194"/>
      <c r="G61" s="195"/>
      <c r="H61" s="195"/>
      <c r="I61" s="195">
        <f>SUM(I50:I60)</f>
        <v>0</v>
      </c>
      <c r="J61" s="191">
        <f>SUM(J50:J60)</f>
        <v>0</v>
      </c>
    </row>
    <row r="62" spans="1:10" x14ac:dyDescent="0.2">
      <c r="F62" s="135"/>
      <c r="G62" s="135"/>
      <c r="H62" s="135"/>
      <c r="I62" s="135"/>
      <c r="J62" s="136"/>
    </row>
    <row r="63" spans="1:10" x14ac:dyDescent="0.2">
      <c r="F63" s="135"/>
      <c r="G63" s="135"/>
      <c r="H63" s="135"/>
      <c r="I63" s="135"/>
      <c r="J63" s="136"/>
    </row>
    <row r="64" spans="1:10" x14ac:dyDescent="0.2">
      <c r="F64" s="135"/>
      <c r="G64" s="135"/>
      <c r="H64" s="135"/>
      <c r="I64" s="135"/>
      <c r="J64" s="136"/>
    </row>
  </sheetData>
  <sheetProtection algorithmName="SHA-512" hashValue="Wn/vX/zvzaN58P7PS48xht84sjZQM8NcAqzLXYjv7mt2u7+QkGB1mfLZm/FModgrzIPl7WXT0GbPJqxfR+HEfw==" saltValue="N+Z0tGVb2L+QXF5Uw/syF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D14:G1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2" t="s">
        <v>6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50" t="s">
        <v>7</v>
      </c>
      <c r="B2" s="49"/>
      <c r="C2" s="104"/>
      <c r="D2" s="104"/>
      <c r="E2" s="104"/>
      <c r="F2" s="104"/>
      <c r="G2" s="105"/>
    </row>
    <row r="3" spans="1:7" ht="24.95" customHeight="1" x14ac:dyDescent="0.2">
      <c r="A3" s="50" t="s">
        <v>8</v>
      </c>
      <c r="B3" s="49"/>
      <c r="C3" s="104"/>
      <c r="D3" s="104"/>
      <c r="E3" s="104"/>
      <c r="F3" s="104"/>
      <c r="G3" s="105"/>
    </row>
    <row r="4" spans="1:7" ht="24.95" customHeight="1" x14ac:dyDescent="0.2">
      <c r="A4" s="50" t="s">
        <v>9</v>
      </c>
      <c r="B4" s="49"/>
      <c r="C4" s="104"/>
      <c r="D4" s="104"/>
      <c r="E4" s="104"/>
      <c r="F4" s="104"/>
      <c r="G4" s="105"/>
    </row>
    <row r="5" spans="1:7" x14ac:dyDescent="0.2">
      <c r="B5" s="4"/>
      <c r="C5" s="5"/>
      <c r="D5" s="6"/>
    </row>
  </sheetData>
  <sheetProtection algorithmName="SHA-512" hashValue="U6Uh9OfCiPKHRfEQI11ro02ip8YBAnSIZ91KxsNyQqQibQwnz54HUESGybFZlP+lu6TCU8SWCx/AA2ms842ZZg==" saltValue="/TUnSDAvFtHrNDkXe/xoO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4D393-472C-4165-92DD-1E75BFCFE4D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84</v>
      </c>
      <c r="B1" s="197"/>
      <c r="C1" s="197"/>
      <c r="D1" s="197"/>
      <c r="E1" s="197"/>
      <c r="F1" s="197"/>
      <c r="G1" s="197"/>
      <c r="AG1" t="s">
        <v>85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86</v>
      </c>
    </row>
    <row r="3" spans="1:60" ht="24.95" customHeight="1" x14ac:dyDescent="0.2">
      <c r="A3" s="198" t="s">
        <v>8</v>
      </c>
      <c r="B3" s="49" t="s">
        <v>43</v>
      </c>
      <c r="C3" s="201" t="s">
        <v>45</v>
      </c>
      <c r="D3" s="199"/>
      <c r="E3" s="199"/>
      <c r="F3" s="199"/>
      <c r="G3" s="200"/>
      <c r="AC3" s="177" t="s">
        <v>86</v>
      </c>
      <c r="AG3" t="s">
        <v>87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88</v>
      </c>
    </row>
    <row r="5" spans="1:60" x14ac:dyDescent="0.2">
      <c r="D5" s="10"/>
    </row>
    <row r="6" spans="1:60" ht="38.25" x14ac:dyDescent="0.2">
      <c r="A6" s="208" t="s">
        <v>89</v>
      </c>
      <c r="B6" s="210" t="s">
        <v>90</v>
      </c>
      <c r="C6" s="210" t="s">
        <v>91</v>
      </c>
      <c r="D6" s="209" t="s">
        <v>92</v>
      </c>
      <c r="E6" s="208" t="s">
        <v>93</v>
      </c>
      <c r="F6" s="207" t="s">
        <v>94</v>
      </c>
      <c r="G6" s="208" t="s">
        <v>29</v>
      </c>
      <c r="H6" s="211" t="s">
        <v>30</v>
      </c>
      <c r="I6" s="211" t="s">
        <v>95</v>
      </c>
      <c r="J6" s="211" t="s">
        <v>31</v>
      </c>
      <c r="K6" s="211" t="s">
        <v>96</v>
      </c>
      <c r="L6" s="211" t="s">
        <v>97</v>
      </c>
      <c r="M6" s="211" t="s">
        <v>98</v>
      </c>
      <c r="N6" s="211" t="s">
        <v>99</v>
      </c>
      <c r="O6" s="211" t="s">
        <v>100</v>
      </c>
      <c r="P6" s="211" t="s">
        <v>101</v>
      </c>
      <c r="Q6" s="211" t="s">
        <v>102</v>
      </c>
      <c r="R6" s="211" t="s">
        <v>103</v>
      </c>
      <c r="S6" s="211" t="s">
        <v>104</v>
      </c>
      <c r="T6" s="211" t="s">
        <v>105</v>
      </c>
      <c r="U6" s="211" t="s">
        <v>106</v>
      </c>
      <c r="V6" s="211" t="s">
        <v>107</v>
      </c>
      <c r="W6" s="211" t="s">
        <v>108</v>
      </c>
      <c r="X6" s="211" t="s">
        <v>109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7" t="s">
        <v>110</v>
      </c>
      <c r="B8" s="228" t="s">
        <v>63</v>
      </c>
      <c r="C8" s="252" t="s">
        <v>64</v>
      </c>
      <c r="D8" s="229"/>
      <c r="E8" s="230"/>
      <c r="F8" s="231"/>
      <c r="G8" s="231">
        <f>SUMIF(AG9:AG68,"&lt;&gt;NOR",G9:G68)</f>
        <v>0</v>
      </c>
      <c r="H8" s="231"/>
      <c r="I8" s="231">
        <f>SUM(I9:I68)</f>
        <v>0</v>
      </c>
      <c r="J8" s="231"/>
      <c r="K8" s="231">
        <f>SUM(K9:K68)</f>
        <v>0</v>
      </c>
      <c r="L8" s="231"/>
      <c r="M8" s="231">
        <f>SUM(M9:M68)</f>
        <v>0</v>
      </c>
      <c r="N8" s="231"/>
      <c r="O8" s="231">
        <f>SUM(O9:O68)</f>
        <v>0</v>
      </c>
      <c r="P8" s="231"/>
      <c r="Q8" s="231">
        <f>SUM(Q9:Q68)</f>
        <v>121.35</v>
      </c>
      <c r="R8" s="231"/>
      <c r="S8" s="231"/>
      <c r="T8" s="232"/>
      <c r="U8" s="226"/>
      <c r="V8" s="226">
        <f>SUM(V9:V68)</f>
        <v>310.37</v>
      </c>
      <c r="W8" s="226"/>
      <c r="X8" s="226"/>
      <c r="AG8" t="s">
        <v>111</v>
      </c>
    </row>
    <row r="9" spans="1:60" ht="22.5" outlineLevel="1" x14ac:dyDescent="0.2">
      <c r="A9" s="233">
        <v>1</v>
      </c>
      <c r="B9" s="234" t="s">
        <v>112</v>
      </c>
      <c r="C9" s="253" t="s">
        <v>113</v>
      </c>
      <c r="D9" s="235" t="s">
        <v>114</v>
      </c>
      <c r="E9" s="236">
        <v>104.16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0.13800000000000001</v>
      </c>
      <c r="Q9" s="238">
        <f>ROUND(E9*P9,2)</f>
        <v>14.37</v>
      </c>
      <c r="R9" s="238" t="s">
        <v>115</v>
      </c>
      <c r="S9" s="238" t="s">
        <v>116</v>
      </c>
      <c r="T9" s="239" t="s">
        <v>116</v>
      </c>
      <c r="U9" s="221">
        <v>0.16</v>
      </c>
      <c r="V9" s="221">
        <f>ROUND(E9*U9,2)</f>
        <v>16.670000000000002</v>
      </c>
      <c r="W9" s="221"/>
      <c r="X9" s="221" t="s">
        <v>117</v>
      </c>
      <c r="Y9" s="212"/>
      <c r="Z9" s="212"/>
      <c r="AA9" s="212"/>
      <c r="AB9" s="212"/>
      <c r="AC9" s="212"/>
      <c r="AD9" s="212"/>
      <c r="AE9" s="212"/>
      <c r="AF9" s="212"/>
      <c r="AG9" s="212" t="s">
        <v>118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9"/>
      <c r="B10" s="220"/>
      <c r="C10" s="254" t="s">
        <v>119</v>
      </c>
      <c r="D10" s="240"/>
      <c r="E10" s="240"/>
      <c r="F10" s="240"/>
      <c r="G10" s="240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2"/>
      <c r="Z10" s="212"/>
      <c r="AA10" s="212"/>
      <c r="AB10" s="212"/>
      <c r="AC10" s="212"/>
      <c r="AD10" s="212"/>
      <c r="AE10" s="212"/>
      <c r="AF10" s="212"/>
      <c r="AG10" s="212" t="s">
        <v>120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55" t="s">
        <v>121</v>
      </c>
      <c r="D11" s="222"/>
      <c r="E11" s="223">
        <v>104.16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2"/>
      <c r="Z11" s="212"/>
      <c r="AA11" s="212"/>
      <c r="AB11" s="212"/>
      <c r="AC11" s="212"/>
      <c r="AD11" s="212"/>
      <c r="AE11" s="212"/>
      <c r="AF11" s="212"/>
      <c r="AG11" s="212" t="s">
        <v>122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33">
        <v>2</v>
      </c>
      <c r="B12" s="234" t="s">
        <v>123</v>
      </c>
      <c r="C12" s="253" t="s">
        <v>124</v>
      </c>
      <c r="D12" s="235" t="s">
        <v>114</v>
      </c>
      <c r="E12" s="236">
        <v>126.46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8">
        <v>0</v>
      </c>
      <c r="O12" s="238">
        <f>ROUND(E12*N12,2)</f>
        <v>0</v>
      </c>
      <c r="P12" s="238">
        <v>0.22500000000000001</v>
      </c>
      <c r="Q12" s="238">
        <f>ROUND(E12*P12,2)</f>
        <v>28.45</v>
      </c>
      <c r="R12" s="238" t="s">
        <v>115</v>
      </c>
      <c r="S12" s="238" t="s">
        <v>116</v>
      </c>
      <c r="T12" s="239" t="s">
        <v>116</v>
      </c>
      <c r="U12" s="221">
        <v>0.14199999999999999</v>
      </c>
      <c r="V12" s="221">
        <f>ROUND(E12*U12,2)</f>
        <v>17.96</v>
      </c>
      <c r="W12" s="221"/>
      <c r="X12" s="221" t="s">
        <v>117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118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54" t="s">
        <v>119</v>
      </c>
      <c r="D13" s="240"/>
      <c r="E13" s="240"/>
      <c r="F13" s="240"/>
      <c r="G13" s="240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2"/>
      <c r="Z13" s="212"/>
      <c r="AA13" s="212"/>
      <c r="AB13" s="212"/>
      <c r="AC13" s="212"/>
      <c r="AD13" s="212"/>
      <c r="AE13" s="212"/>
      <c r="AF13" s="212"/>
      <c r="AG13" s="212" t="s">
        <v>120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55" t="s">
        <v>125</v>
      </c>
      <c r="D14" s="222"/>
      <c r="E14" s="223">
        <v>126.46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2"/>
      <c r="Z14" s="212"/>
      <c r="AA14" s="212"/>
      <c r="AB14" s="212"/>
      <c r="AC14" s="212"/>
      <c r="AD14" s="212"/>
      <c r="AE14" s="212"/>
      <c r="AF14" s="212"/>
      <c r="AG14" s="212" t="s">
        <v>122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33">
        <v>3</v>
      </c>
      <c r="B15" s="234" t="s">
        <v>126</v>
      </c>
      <c r="C15" s="253" t="s">
        <v>127</v>
      </c>
      <c r="D15" s="235" t="s">
        <v>128</v>
      </c>
      <c r="E15" s="236">
        <v>18.969000000000001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0</v>
      </c>
      <c r="O15" s="238">
        <f>ROUND(E15*N15,2)</f>
        <v>0</v>
      </c>
      <c r="P15" s="238">
        <v>1.3</v>
      </c>
      <c r="Q15" s="238">
        <f>ROUND(E15*P15,2)</f>
        <v>24.66</v>
      </c>
      <c r="R15" s="238" t="s">
        <v>129</v>
      </c>
      <c r="S15" s="238" t="s">
        <v>116</v>
      </c>
      <c r="T15" s="239" t="s">
        <v>116</v>
      </c>
      <c r="U15" s="221">
        <v>0.51</v>
      </c>
      <c r="V15" s="221">
        <f>ROUND(E15*U15,2)</f>
        <v>9.67</v>
      </c>
      <c r="W15" s="221"/>
      <c r="X15" s="221" t="s">
        <v>117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118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54" t="s">
        <v>130</v>
      </c>
      <c r="D16" s="240"/>
      <c r="E16" s="240"/>
      <c r="F16" s="240"/>
      <c r="G16" s="240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2"/>
      <c r="Z16" s="212"/>
      <c r="AA16" s="212"/>
      <c r="AB16" s="212"/>
      <c r="AC16" s="212"/>
      <c r="AD16" s="212"/>
      <c r="AE16" s="212"/>
      <c r="AF16" s="212"/>
      <c r="AG16" s="212" t="s">
        <v>120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55" t="s">
        <v>131</v>
      </c>
      <c r="D17" s="222"/>
      <c r="E17" s="223">
        <v>18.969000000000001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2"/>
      <c r="Z17" s="212"/>
      <c r="AA17" s="212"/>
      <c r="AB17" s="212"/>
      <c r="AC17" s="212"/>
      <c r="AD17" s="212"/>
      <c r="AE17" s="212"/>
      <c r="AF17" s="212"/>
      <c r="AG17" s="212" t="s">
        <v>122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33">
        <v>4</v>
      </c>
      <c r="B18" s="234" t="s">
        <v>132</v>
      </c>
      <c r="C18" s="253" t="s">
        <v>133</v>
      </c>
      <c r="D18" s="235" t="s">
        <v>134</v>
      </c>
      <c r="E18" s="236">
        <v>88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8">
        <v>0</v>
      </c>
      <c r="O18" s="238">
        <f>ROUND(E18*N18,2)</f>
        <v>0</v>
      </c>
      <c r="P18" s="238">
        <v>0.22</v>
      </c>
      <c r="Q18" s="238">
        <f>ROUND(E18*P18,2)</f>
        <v>19.36</v>
      </c>
      <c r="R18" s="238" t="s">
        <v>115</v>
      </c>
      <c r="S18" s="238" t="s">
        <v>116</v>
      </c>
      <c r="T18" s="239" t="s">
        <v>116</v>
      </c>
      <c r="U18" s="221">
        <v>0.14299999999999999</v>
      </c>
      <c r="V18" s="221">
        <f>ROUND(E18*U18,2)</f>
        <v>12.58</v>
      </c>
      <c r="W18" s="221"/>
      <c r="X18" s="221" t="s">
        <v>117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118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9"/>
      <c r="B19" s="220"/>
      <c r="C19" s="254" t="s">
        <v>135</v>
      </c>
      <c r="D19" s="240"/>
      <c r="E19" s="240"/>
      <c r="F19" s="240"/>
      <c r="G19" s="240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2"/>
      <c r="Z19" s="212"/>
      <c r="AA19" s="212"/>
      <c r="AB19" s="212"/>
      <c r="AC19" s="212"/>
      <c r="AD19" s="212"/>
      <c r="AE19" s="212"/>
      <c r="AF19" s="212"/>
      <c r="AG19" s="212" t="s">
        <v>120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41" t="str">
        <f>C19</f>
        <v>s vybouráním lože, s přemístěním hmot na skládku na vzdálenost do 3 m nebo naložením na dopravní prostředek</v>
      </c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55" t="s">
        <v>136</v>
      </c>
      <c r="D20" s="222"/>
      <c r="E20" s="223">
        <v>88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2"/>
      <c r="Z20" s="212"/>
      <c r="AA20" s="212"/>
      <c r="AB20" s="212"/>
      <c r="AC20" s="212"/>
      <c r="AD20" s="212"/>
      <c r="AE20" s="212"/>
      <c r="AF20" s="212"/>
      <c r="AG20" s="212" t="s">
        <v>122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33">
        <v>5</v>
      </c>
      <c r="B21" s="234" t="s">
        <v>137</v>
      </c>
      <c r="C21" s="253" t="s">
        <v>138</v>
      </c>
      <c r="D21" s="235" t="s">
        <v>134</v>
      </c>
      <c r="E21" s="236">
        <v>127.8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8">
        <v>0</v>
      </c>
      <c r="O21" s="238">
        <f>ROUND(E21*N21,2)</f>
        <v>0</v>
      </c>
      <c r="P21" s="238">
        <v>0.27</v>
      </c>
      <c r="Q21" s="238">
        <f>ROUND(E21*P21,2)</f>
        <v>34.51</v>
      </c>
      <c r="R21" s="238" t="s">
        <v>115</v>
      </c>
      <c r="S21" s="238" t="s">
        <v>116</v>
      </c>
      <c r="T21" s="239" t="s">
        <v>116</v>
      </c>
      <c r="U21" s="221">
        <v>0.123</v>
      </c>
      <c r="V21" s="221">
        <f>ROUND(E21*U21,2)</f>
        <v>15.72</v>
      </c>
      <c r="W21" s="221"/>
      <c r="X21" s="221" t="s">
        <v>117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118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54" t="s">
        <v>135</v>
      </c>
      <c r="D22" s="240"/>
      <c r="E22" s="240"/>
      <c r="F22" s="240"/>
      <c r="G22" s="240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2"/>
      <c r="Z22" s="212"/>
      <c r="AA22" s="212"/>
      <c r="AB22" s="212"/>
      <c r="AC22" s="212"/>
      <c r="AD22" s="212"/>
      <c r="AE22" s="212"/>
      <c r="AF22" s="212"/>
      <c r="AG22" s="212" t="s">
        <v>120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41" t="str">
        <f>C22</f>
        <v>s vybouráním lože, s přemístěním hmot na skládku na vzdálenost do 3 m nebo naložením na dopravní prostředek</v>
      </c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55" t="s">
        <v>139</v>
      </c>
      <c r="D23" s="222"/>
      <c r="E23" s="223">
        <v>54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2"/>
      <c r="Z23" s="212"/>
      <c r="AA23" s="212"/>
      <c r="AB23" s="212"/>
      <c r="AC23" s="212"/>
      <c r="AD23" s="212"/>
      <c r="AE23" s="212"/>
      <c r="AF23" s="212"/>
      <c r="AG23" s="212" t="s">
        <v>122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55" t="s">
        <v>140</v>
      </c>
      <c r="D24" s="222"/>
      <c r="E24" s="223">
        <v>73.8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2"/>
      <c r="Z24" s="212"/>
      <c r="AA24" s="212"/>
      <c r="AB24" s="212"/>
      <c r="AC24" s="212"/>
      <c r="AD24" s="212"/>
      <c r="AE24" s="212"/>
      <c r="AF24" s="212"/>
      <c r="AG24" s="212" t="s">
        <v>122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33">
        <v>6</v>
      </c>
      <c r="B25" s="234" t="s">
        <v>141</v>
      </c>
      <c r="C25" s="253" t="s">
        <v>142</v>
      </c>
      <c r="D25" s="235" t="s">
        <v>128</v>
      </c>
      <c r="E25" s="236">
        <v>81.225999999999999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8">
        <v>0</v>
      </c>
      <c r="O25" s="238">
        <f>ROUND(E25*N25,2)</f>
        <v>0</v>
      </c>
      <c r="P25" s="238">
        <v>0</v>
      </c>
      <c r="Q25" s="238">
        <f>ROUND(E25*P25,2)</f>
        <v>0</v>
      </c>
      <c r="R25" s="238" t="s">
        <v>143</v>
      </c>
      <c r="S25" s="238" t="s">
        <v>116</v>
      </c>
      <c r="T25" s="239" t="s">
        <v>116</v>
      </c>
      <c r="U25" s="221">
        <v>9.7000000000000003E-2</v>
      </c>
      <c r="V25" s="221">
        <f>ROUND(E25*U25,2)</f>
        <v>7.88</v>
      </c>
      <c r="W25" s="221"/>
      <c r="X25" s="221" t="s">
        <v>117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118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54" t="s">
        <v>144</v>
      </c>
      <c r="D26" s="240"/>
      <c r="E26" s="240"/>
      <c r="F26" s="240"/>
      <c r="G26" s="240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2"/>
      <c r="Z26" s="212"/>
      <c r="AA26" s="212"/>
      <c r="AB26" s="212"/>
      <c r="AC26" s="212"/>
      <c r="AD26" s="212"/>
      <c r="AE26" s="212"/>
      <c r="AF26" s="212"/>
      <c r="AG26" s="212" t="s">
        <v>120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41" t="str">
        <f>C26</f>
        <v>nebo lesní půdy, s vodorovným přemístěním na hromady v místě upotřebení nebo na dočasné či trvalé skládky se složením</v>
      </c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55" t="s">
        <v>145</v>
      </c>
      <c r="D27" s="222"/>
      <c r="E27" s="223">
        <v>46.554000000000002</v>
      </c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2"/>
      <c r="Z27" s="212"/>
      <c r="AA27" s="212"/>
      <c r="AB27" s="212"/>
      <c r="AC27" s="212"/>
      <c r="AD27" s="212"/>
      <c r="AE27" s="212"/>
      <c r="AF27" s="212"/>
      <c r="AG27" s="212" t="s">
        <v>122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55" t="s">
        <v>146</v>
      </c>
      <c r="D28" s="222"/>
      <c r="E28" s="223">
        <v>34.671999999999997</v>
      </c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12"/>
      <c r="Z28" s="212"/>
      <c r="AA28" s="212"/>
      <c r="AB28" s="212"/>
      <c r="AC28" s="212"/>
      <c r="AD28" s="212"/>
      <c r="AE28" s="212"/>
      <c r="AF28" s="212"/>
      <c r="AG28" s="212" t="s">
        <v>122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33">
        <v>7</v>
      </c>
      <c r="B29" s="234" t="s">
        <v>147</v>
      </c>
      <c r="C29" s="253" t="s">
        <v>148</v>
      </c>
      <c r="D29" s="235" t="s">
        <v>128</v>
      </c>
      <c r="E29" s="236">
        <v>521.56899999999996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21</v>
      </c>
      <c r="M29" s="238">
        <f>G29*(1+L29/100)</f>
        <v>0</v>
      </c>
      <c r="N29" s="238">
        <v>0</v>
      </c>
      <c r="O29" s="238">
        <f>ROUND(E29*N29,2)</f>
        <v>0</v>
      </c>
      <c r="P29" s="238">
        <v>0</v>
      </c>
      <c r="Q29" s="238">
        <f>ROUND(E29*P29,2)</f>
        <v>0</v>
      </c>
      <c r="R29" s="238" t="s">
        <v>143</v>
      </c>
      <c r="S29" s="238" t="s">
        <v>116</v>
      </c>
      <c r="T29" s="239" t="s">
        <v>116</v>
      </c>
      <c r="U29" s="221">
        <v>0.223</v>
      </c>
      <c r="V29" s="221">
        <f>ROUND(E29*U29,2)</f>
        <v>116.31</v>
      </c>
      <c r="W29" s="221"/>
      <c r="X29" s="221" t="s">
        <v>117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118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9"/>
      <c r="B30" s="220"/>
      <c r="C30" s="254" t="s">
        <v>149</v>
      </c>
      <c r="D30" s="240"/>
      <c r="E30" s="240"/>
      <c r="F30" s="240"/>
      <c r="G30" s="240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2"/>
      <c r="Z30" s="212"/>
      <c r="AA30" s="212"/>
      <c r="AB30" s="212"/>
      <c r="AC30" s="212"/>
      <c r="AD30" s="212"/>
      <c r="AE30" s="212"/>
      <c r="AF30" s="212"/>
      <c r="AG30" s="212" t="s">
        <v>120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41" t="str">
        <f>C30</f>
        <v>s přemístěním výkopku v příčných profilech na vzdálenost do 15 m nebo s naložením na dopravní prostředek.</v>
      </c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9"/>
      <c r="B31" s="220"/>
      <c r="C31" s="255" t="s">
        <v>150</v>
      </c>
      <c r="D31" s="222"/>
      <c r="E31" s="223">
        <v>252.71899999999999</v>
      </c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2"/>
      <c r="Z31" s="212"/>
      <c r="AA31" s="212"/>
      <c r="AB31" s="212"/>
      <c r="AC31" s="212"/>
      <c r="AD31" s="212"/>
      <c r="AE31" s="212"/>
      <c r="AF31" s="212"/>
      <c r="AG31" s="212" t="s">
        <v>122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55" t="s">
        <v>151</v>
      </c>
      <c r="D32" s="222"/>
      <c r="E32" s="223">
        <v>268.85000000000002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2"/>
      <c r="Z32" s="212"/>
      <c r="AA32" s="212"/>
      <c r="AB32" s="212"/>
      <c r="AC32" s="212"/>
      <c r="AD32" s="212"/>
      <c r="AE32" s="212"/>
      <c r="AF32" s="212"/>
      <c r="AG32" s="212" t="s">
        <v>122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33">
        <v>8</v>
      </c>
      <c r="B33" s="234" t="s">
        <v>152</v>
      </c>
      <c r="C33" s="253" t="s">
        <v>153</v>
      </c>
      <c r="D33" s="235" t="s">
        <v>128</v>
      </c>
      <c r="E33" s="236">
        <v>260.78449999999998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8">
        <v>0</v>
      </c>
      <c r="O33" s="238">
        <f>ROUND(E33*N33,2)</f>
        <v>0</v>
      </c>
      <c r="P33" s="238">
        <v>0</v>
      </c>
      <c r="Q33" s="238">
        <f>ROUND(E33*P33,2)</f>
        <v>0</v>
      </c>
      <c r="R33" s="238" t="s">
        <v>143</v>
      </c>
      <c r="S33" s="238" t="s">
        <v>116</v>
      </c>
      <c r="T33" s="239" t="s">
        <v>116</v>
      </c>
      <c r="U33" s="221">
        <v>8.7999999999999995E-2</v>
      </c>
      <c r="V33" s="221">
        <f>ROUND(E33*U33,2)</f>
        <v>22.95</v>
      </c>
      <c r="W33" s="221"/>
      <c r="X33" s="221" t="s">
        <v>117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118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54" t="s">
        <v>149</v>
      </c>
      <c r="D34" s="240"/>
      <c r="E34" s="240"/>
      <c r="F34" s="240"/>
      <c r="G34" s="240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2"/>
      <c r="Z34" s="212"/>
      <c r="AA34" s="212"/>
      <c r="AB34" s="212"/>
      <c r="AC34" s="212"/>
      <c r="AD34" s="212"/>
      <c r="AE34" s="212"/>
      <c r="AF34" s="212"/>
      <c r="AG34" s="212" t="s">
        <v>120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41" t="str">
        <f>C34</f>
        <v>s přemístěním výkopku v příčných profilech na vzdálenost do 15 m nebo s naložením na dopravní prostředek.</v>
      </c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9"/>
      <c r="B35" s="220"/>
      <c r="C35" s="255" t="s">
        <v>154</v>
      </c>
      <c r="D35" s="222"/>
      <c r="E35" s="223">
        <v>521.56899999999996</v>
      </c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2"/>
      <c r="Z35" s="212"/>
      <c r="AA35" s="212"/>
      <c r="AB35" s="212"/>
      <c r="AC35" s="212"/>
      <c r="AD35" s="212"/>
      <c r="AE35" s="212"/>
      <c r="AF35" s="212"/>
      <c r="AG35" s="212" t="s">
        <v>122</v>
      </c>
      <c r="AH35" s="212">
        <v>5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9"/>
      <c r="B36" s="220"/>
      <c r="C36" s="256" t="s">
        <v>155</v>
      </c>
      <c r="D36" s="224"/>
      <c r="E36" s="225">
        <v>-260.78449999999998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2"/>
      <c r="Z36" s="212"/>
      <c r="AA36" s="212"/>
      <c r="AB36" s="212"/>
      <c r="AC36" s="212"/>
      <c r="AD36" s="212"/>
      <c r="AE36" s="212"/>
      <c r="AF36" s="212"/>
      <c r="AG36" s="212" t="s">
        <v>122</v>
      </c>
      <c r="AH36" s="212">
        <v>4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33">
        <v>9</v>
      </c>
      <c r="B37" s="234" t="s">
        <v>156</v>
      </c>
      <c r="C37" s="253" t="s">
        <v>157</v>
      </c>
      <c r="D37" s="235" t="s">
        <v>128</v>
      </c>
      <c r="E37" s="236">
        <v>0.72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21</v>
      </c>
      <c r="M37" s="238">
        <f>G37*(1+L37/100)</f>
        <v>0</v>
      </c>
      <c r="N37" s="238">
        <v>0</v>
      </c>
      <c r="O37" s="238">
        <f>ROUND(E37*N37,2)</f>
        <v>0</v>
      </c>
      <c r="P37" s="238">
        <v>0</v>
      </c>
      <c r="Q37" s="238">
        <f>ROUND(E37*P37,2)</f>
        <v>0</v>
      </c>
      <c r="R37" s="238" t="s">
        <v>143</v>
      </c>
      <c r="S37" s="238" t="s">
        <v>116</v>
      </c>
      <c r="T37" s="239" t="s">
        <v>116</v>
      </c>
      <c r="U37" s="221">
        <v>0.26666000000000001</v>
      </c>
      <c r="V37" s="221">
        <f>ROUND(E37*U37,2)</f>
        <v>0.19</v>
      </c>
      <c r="W37" s="221"/>
      <c r="X37" s="221" t="s">
        <v>117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118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ht="33.75" outlineLevel="1" x14ac:dyDescent="0.2">
      <c r="A38" s="219"/>
      <c r="B38" s="220"/>
      <c r="C38" s="254" t="s">
        <v>158</v>
      </c>
      <c r="D38" s="240"/>
      <c r="E38" s="240"/>
      <c r="F38" s="240"/>
      <c r="G38" s="240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2"/>
      <c r="Z38" s="212"/>
      <c r="AA38" s="212"/>
      <c r="AB38" s="212"/>
      <c r="AC38" s="212"/>
      <c r="AD38" s="212"/>
      <c r="AE38" s="212"/>
      <c r="AF38" s="212"/>
      <c r="AG38" s="212" t="s">
        <v>120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41" t="str">
        <f>C38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55" t="s">
        <v>159</v>
      </c>
      <c r="D39" s="222"/>
      <c r="E39" s="223">
        <v>0.72</v>
      </c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2"/>
      <c r="Z39" s="212"/>
      <c r="AA39" s="212"/>
      <c r="AB39" s="212"/>
      <c r="AC39" s="212"/>
      <c r="AD39" s="212"/>
      <c r="AE39" s="212"/>
      <c r="AF39" s="212"/>
      <c r="AG39" s="212" t="s">
        <v>122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33">
        <v>10</v>
      </c>
      <c r="B40" s="234" t="s">
        <v>160</v>
      </c>
      <c r="C40" s="253" t="s">
        <v>161</v>
      </c>
      <c r="D40" s="235" t="s">
        <v>128</v>
      </c>
      <c r="E40" s="236">
        <v>0.36</v>
      </c>
      <c r="F40" s="237"/>
      <c r="G40" s="238">
        <f>ROUND(E40*F40,2)</f>
        <v>0</v>
      </c>
      <c r="H40" s="237"/>
      <c r="I40" s="238">
        <f>ROUND(E40*H40,2)</f>
        <v>0</v>
      </c>
      <c r="J40" s="237"/>
      <c r="K40" s="238">
        <f>ROUND(E40*J40,2)</f>
        <v>0</v>
      </c>
      <c r="L40" s="238">
        <v>21</v>
      </c>
      <c r="M40" s="238">
        <f>G40*(1+L40/100)</f>
        <v>0</v>
      </c>
      <c r="N40" s="238">
        <v>0</v>
      </c>
      <c r="O40" s="238">
        <f>ROUND(E40*N40,2)</f>
        <v>0</v>
      </c>
      <c r="P40" s="238">
        <v>0</v>
      </c>
      <c r="Q40" s="238">
        <f>ROUND(E40*P40,2)</f>
        <v>0</v>
      </c>
      <c r="R40" s="238" t="s">
        <v>143</v>
      </c>
      <c r="S40" s="238" t="s">
        <v>116</v>
      </c>
      <c r="T40" s="239" t="s">
        <v>116</v>
      </c>
      <c r="U40" s="221">
        <v>4.3099999999999999E-2</v>
      </c>
      <c r="V40" s="221">
        <f>ROUND(E40*U40,2)</f>
        <v>0.02</v>
      </c>
      <c r="W40" s="221"/>
      <c r="X40" s="221" t="s">
        <v>117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118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33.75" outlineLevel="1" x14ac:dyDescent="0.2">
      <c r="A41" s="219"/>
      <c r="B41" s="220"/>
      <c r="C41" s="254" t="s">
        <v>158</v>
      </c>
      <c r="D41" s="240"/>
      <c r="E41" s="240"/>
      <c r="F41" s="240"/>
      <c r="G41" s="240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2"/>
      <c r="Z41" s="212"/>
      <c r="AA41" s="212"/>
      <c r="AB41" s="212"/>
      <c r="AC41" s="212"/>
      <c r="AD41" s="212"/>
      <c r="AE41" s="212"/>
      <c r="AF41" s="212"/>
      <c r="AG41" s="212" t="s">
        <v>120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41" t="str">
        <f>C41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55" t="s">
        <v>162</v>
      </c>
      <c r="D42" s="222"/>
      <c r="E42" s="223">
        <v>0.72</v>
      </c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2"/>
      <c r="Z42" s="212"/>
      <c r="AA42" s="212"/>
      <c r="AB42" s="212"/>
      <c r="AC42" s="212"/>
      <c r="AD42" s="212"/>
      <c r="AE42" s="212"/>
      <c r="AF42" s="212"/>
      <c r="AG42" s="212" t="s">
        <v>122</v>
      </c>
      <c r="AH42" s="212">
        <v>5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56" t="s">
        <v>155</v>
      </c>
      <c r="D43" s="224"/>
      <c r="E43" s="225">
        <v>-0.36</v>
      </c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2"/>
      <c r="Z43" s="212"/>
      <c r="AA43" s="212"/>
      <c r="AB43" s="212"/>
      <c r="AC43" s="212"/>
      <c r="AD43" s="212"/>
      <c r="AE43" s="212"/>
      <c r="AF43" s="212"/>
      <c r="AG43" s="212" t="s">
        <v>122</v>
      </c>
      <c r="AH43" s="212">
        <v>4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33">
        <v>11</v>
      </c>
      <c r="B44" s="234" t="s">
        <v>163</v>
      </c>
      <c r="C44" s="253" t="s">
        <v>164</v>
      </c>
      <c r="D44" s="235" t="s">
        <v>128</v>
      </c>
      <c r="E44" s="236">
        <v>2.4</v>
      </c>
      <c r="F44" s="237"/>
      <c r="G44" s="238">
        <f>ROUND(E44*F44,2)</f>
        <v>0</v>
      </c>
      <c r="H44" s="237"/>
      <c r="I44" s="238">
        <f>ROUND(E44*H44,2)</f>
        <v>0</v>
      </c>
      <c r="J44" s="237"/>
      <c r="K44" s="238">
        <f>ROUND(E44*J44,2)</f>
        <v>0</v>
      </c>
      <c r="L44" s="238">
        <v>21</v>
      </c>
      <c r="M44" s="238">
        <f>G44*(1+L44/100)</f>
        <v>0</v>
      </c>
      <c r="N44" s="238">
        <v>0</v>
      </c>
      <c r="O44" s="238">
        <f>ROUND(E44*N44,2)</f>
        <v>0</v>
      </c>
      <c r="P44" s="238">
        <v>0</v>
      </c>
      <c r="Q44" s="238">
        <f>ROUND(E44*P44,2)</f>
        <v>0</v>
      </c>
      <c r="R44" s="238" t="s">
        <v>143</v>
      </c>
      <c r="S44" s="238" t="s">
        <v>116</v>
      </c>
      <c r="T44" s="239" t="s">
        <v>116</v>
      </c>
      <c r="U44" s="221">
        <v>0.36499999999999999</v>
      </c>
      <c r="V44" s="221">
        <f>ROUND(E44*U44,2)</f>
        <v>0.88</v>
      </c>
      <c r="W44" s="221"/>
      <c r="X44" s="221" t="s">
        <v>117</v>
      </c>
      <c r="Y44" s="212"/>
      <c r="Z44" s="212"/>
      <c r="AA44" s="212"/>
      <c r="AB44" s="212"/>
      <c r="AC44" s="212"/>
      <c r="AD44" s="212"/>
      <c r="AE44" s="212"/>
      <c r="AF44" s="212"/>
      <c r="AG44" s="212" t="s">
        <v>118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2.5" outlineLevel="1" x14ac:dyDescent="0.2">
      <c r="A45" s="219"/>
      <c r="B45" s="220"/>
      <c r="C45" s="254" t="s">
        <v>165</v>
      </c>
      <c r="D45" s="240"/>
      <c r="E45" s="240"/>
      <c r="F45" s="240"/>
      <c r="G45" s="240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2"/>
      <c r="Z45" s="212"/>
      <c r="AA45" s="212"/>
      <c r="AB45" s="212"/>
      <c r="AC45" s="212"/>
      <c r="AD45" s="212"/>
      <c r="AE45" s="212"/>
      <c r="AF45" s="212"/>
      <c r="AG45" s="212" t="s">
        <v>120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41" t="str">
        <f>C45</f>
        <v>zapažených i nezapažených s urovnáním dna do předepsaného profilu a spádu, s přehozením výkopku na přilehlém terénu na vzdálenost do 3 m od podélné osy rýhy nebo s naložením výkopku na dopravní prostředek.</v>
      </c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55" t="s">
        <v>166</v>
      </c>
      <c r="D46" s="222"/>
      <c r="E46" s="223">
        <v>2.4</v>
      </c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2"/>
      <c r="Z46" s="212"/>
      <c r="AA46" s="212"/>
      <c r="AB46" s="212"/>
      <c r="AC46" s="212"/>
      <c r="AD46" s="212"/>
      <c r="AE46" s="212"/>
      <c r="AF46" s="212"/>
      <c r="AG46" s="212" t="s">
        <v>122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33">
        <v>12</v>
      </c>
      <c r="B47" s="234" t="s">
        <v>167</v>
      </c>
      <c r="C47" s="253" t="s">
        <v>168</v>
      </c>
      <c r="D47" s="235" t="s">
        <v>128</v>
      </c>
      <c r="E47" s="236">
        <v>1.2</v>
      </c>
      <c r="F47" s="237"/>
      <c r="G47" s="238">
        <f>ROUND(E47*F47,2)</f>
        <v>0</v>
      </c>
      <c r="H47" s="237"/>
      <c r="I47" s="238">
        <f>ROUND(E47*H47,2)</f>
        <v>0</v>
      </c>
      <c r="J47" s="237"/>
      <c r="K47" s="238">
        <f>ROUND(E47*J47,2)</f>
        <v>0</v>
      </c>
      <c r="L47" s="238">
        <v>21</v>
      </c>
      <c r="M47" s="238">
        <f>G47*(1+L47/100)</f>
        <v>0</v>
      </c>
      <c r="N47" s="238">
        <v>0</v>
      </c>
      <c r="O47" s="238">
        <f>ROUND(E47*N47,2)</f>
        <v>0</v>
      </c>
      <c r="P47" s="238">
        <v>0</v>
      </c>
      <c r="Q47" s="238">
        <f>ROUND(E47*P47,2)</f>
        <v>0</v>
      </c>
      <c r="R47" s="238" t="s">
        <v>143</v>
      </c>
      <c r="S47" s="238" t="s">
        <v>116</v>
      </c>
      <c r="T47" s="239" t="s">
        <v>116</v>
      </c>
      <c r="U47" s="221">
        <v>0.38979999999999998</v>
      </c>
      <c r="V47" s="221">
        <f>ROUND(E47*U47,2)</f>
        <v>0.47</v>
      </c>
      <c r="W47" s="221"/>
      <c r="X47" s="221" t="s">
        <v>117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118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19"/>
      <c r="B48" s="220"/>
      <c r="C48" s="254" t="s">
        <v>165</v>
      </c>
      <c r="D48" s="240"/>
      <c r="E48" s="240"/>
      <c r="F48" s="240"/>
      <c r="G48" s="240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2"/>
      <c r="Z48" s="212"/>
      <c r="AA48" s="212"/>
      <c r="AB48" s="212"/>
      <c r="AC48" s="212"/>
      <c r="AD48" s="212"/>
      <c r="AE48" s="212"/>
      <c r="AF48" s="212"/>
      <c r="AG48" s="212" t="s">
        <v>120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41" t="str">
        <f>C48</f>
        <v>zapažených i nezapažených s urovnáním dna do předepsaného profilu a spádu, s přehozením výkopku na přilehlém terénu na vzdálenost do 3 m od podélné osy rýhy nebo s naložením výkopku na dopravní prostředek.</v>
      </c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55" t="s">
        <v>169</v>
      </c>
      <c r="D49" s="222"/>
      <c r="E49" s="223">
        <v>2.4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2"/>
      <c r="Z49" s="212"/>
      <c r="AA49" s="212"/>
      <c r="AB49" s="212"/>
      <c r="AC49" s="212"/>
      <c r="AD49" s="212"/>
      <c r="AE49" s="212"/>
      <c r="AF49" s="212"/>
      <c r="AG49" s="212" t="s">
        <v>122</v>
      </c>
      <c r="AH49" s="212">
        <v>5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56" t="s">
        <v>155</v>
      </c>
      <c r="D50" s="224"/>
      <c r="E50" s="225">
        <v>-1.2</v>
      </c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2"/>
      <c r="Z50" s="212"/>
      <c r="AA50" s="212"/>
      <c r="AB50" s="212"/>
      <c r="AC50" s="212"/>
      <c r="AD50" s="212"/>
      <c r="AE50" s="212"/>
      <c r="AF50" s="212"/>
      <c r="AG50" s="212" t="s">
        <v>122</v>
      </c>
      <c r="AH50" s="212">
        <v>4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33">
        <v>13</v>
      </c>
      <c r="B51" s="234" t="s">
        <v>170</v>
      </c>
      <c r="C51" s="253" t="s">
        <v>171</v>
      </c>
      <c r="D51" s="235" t="s">
        <v>128</v>
      </c>
      <c r="E51" s="236">
        <v>571.89</v>
      </c>
      <c r="F51" s="237"/>
      <c r="G51" s="238">
        <f>ROUND(E51*F51,2)</f>
        <v>0</v>
      </c>
      <c r="H51" s="237"/>
      <c r="I51" s="238">
        <f>ROUND(E51*H51,2)</f>
        <v>0</v>
      </c>
      <c r="J51" s="237"/>
      <c r="K51" s="238">
        <f>ROUND(E51*J51,2)</f>
        <v>0</v>
      </c>
      <c r="L51" s="238">
        <v>21</v>
      </c>
      <c r="M51" s="238">
        <f>G51*(1+L51/100)</f>
        <v>0</v>
      </c>
      <c r="N51" s="238">
        <v>0</v>
      </c>
      <c r="O51" s="238">
        <f>ROUND(E51*N51,2)</f>
        <v>0</v>
      </c>
      <c r="P51" s="238">
        <v>0</v>
      </c>
      <c r="Q51" s="238">
        <f>ROUND(E51*P51,2)</f>
        <v>0</v>
      </c>
      <c r="R51" s="238" t="s">
        <v>143</v>
      </c>
      <c r="S51" s="238" t="s">
        <v>116</v>
      </c>
      <c r="T51" s="239" t="s">
        <v>116</v>
      </c>
      <c r="U51" s="221">
        <v>1.0999999999999999E-2</v>
      </c>
      <c r="V51" s="221">
        <f>ROUND(E51*U51,2)</f>
        <v>6.29</v>
      </c>
      <c r="W51" s="221"/>
      <c r="X51" s="221" t="s">
        <v>117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118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54" t="s">
        <v>172</v>
      </c>
      <c r="D52" s="240"/>
      <c r="E52" s="240"/>
      <c r="F52" s="240"/>
      <c r="G52" s="240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2"/>
      <c r="Z52" s="212"/>
      <c r="AA52" s="212"/>
      <c r="AB52" s="212"/>
      <c r="AC52" s="212"/>
      <c r="AD52" s="212"/>
      <c r="AE52" s="212"/>
      <c r="AF52" s="212"/>
      <c r="AG52" s="212" t="s">
        <v>120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55" t="s">
        <v>154</v>
      </c>
      <c r="D53" s="222"/>
      <c r="E53" s="223">
        <v>521.56899999999996</v>
      </c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2"/>
      <c r="Z53" s="212"/>
      <c r="AA53" s="212"/>
      <c r="AB53" s="212"/>
      <c r="AC53" s="212"/>
      <c r="AD53" s="212"/>
      <c r="AE53" s="212"/>
      <c r="AF53" s="212"/>
      <c r="AG53" s="212" t="s">
        <v>122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9"/>
      <c r="B54" s="220"/>
      <c r="C54" s="255" t="s">
        <v>162</v>
      </c>
      <c r="D54" s="222"/>
      <c r="E54" s="223">
        <v>0.72</v>
      </c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2"/>
      <c r="Z54" s="212"/>
      <c r="AA54" s="212"/>
      <c r="AB54" s="212"/>
      <c r="AC54" s="212"/>
      <c r="AD54" s="212"/>
      <c r="AE54" s="212"/>
      <c r="AF54" s="212"/>
      <c r="AG54" s="212" t="s">
        <v>122</v>
      </c>
      <c r="AH54" s="212">
        <v>5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55" t="s">
        <v>169</v>
      </c>
      <c r="D55" s="222"/>
      <c r="E55" s="223">
        <v>2.4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2"/>
      <c r="Z55" s="212"/>
      <c r="AA55" s="212"/>
      <c r="AB55" s="212"/>
      <c r="AC55" s="212"/>
      <c r="AD55" s="212"/>
      <c r="AE55" s="212"/>
      <c r="AF55" s="212"/>
      <c r="AG55" s="212" t="s">
        <v>122</v>
      </c>
      <c r="AH55" s="212">
        <v>5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55" t="s">
        <v>173</v>
      </c>
      <c r="D56" s="222"/>
      <c r="E56" s="223">
        <v>81.225999999999999</v>
      </c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2"/>
      <c r="Z56" s="212"/>
      <c r="AA56" s="212"/>
      <c r="AB56" s="212"/>
      <c r="AC56" s="212"/>
      <c r="AD56" s="212"/>
      <c r="AE56" s="212"/>
      <c r="AF56" s="212"/>
      <c r="AG56" s="212" t="s">
        <v>122</v>
      </c>
      <c r="AH56" s="212">
        <v>5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55" t="s">
        <v>174</v>
      </c>
      <c r="D57" s="222"/>
      <c r="E57" s="223">
        <v>-34.024999999999999</v>
      </c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2"/>
      <c r="Z57" s="212"/>
      <c r="AA57" s="212"/>
      <c r="AB57" s="212"/>
      <c r="AC57" s="212"/>
      <c r="AD57" s="212"/>
      <c r="AE57" s="212"/>
      <c r="AF57" s="212"/>
      <c r="AG57" s="212" t="s">
        <v>122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2.5" outlineLevel="1" x14ac:dyDescent="0.2">
      <c r="A58" s="233">
        <v>14</v>
      </c>
      <c r="B58" s="234" t="s">
        <v>175</v>
      </c>
      <c r="C58" s="253" t="s">
        <v>176</v>
      </c>
      <c r="D58" s="235" t="s">
        <v>128</v>
      </c>
      <c r="E58" s="236">
        <v>47.201000000000001</v>
      </c>
      <c r="F58" s="237"/>
      <c r="G58" s="238">
        <f>ROUND(E58*F58,2)</f>
        <v>0</v>
      </c>
      <c r="H58" s="237"/>
      <c r="I58" s="238">
        <f>ROUND(E58*H58,2)</f>
        <v>0</v>
      </c>
      <c r="J58" s="237"/>
      <c r="K58" s="238">
        <f>ROUND(E58*J58,2)</f>
        <v>0</v>
      </c>
      <c r="L58" s="238">
        <v>21</v>
      </c>
      <c r="M58" s="238">
        <f>G58*(1+L58/100)</f>
        <v>0</v>
      </c>
      <c r="N58" s="238">
        <v>0</v>
      </c>
      <c r="O58" s="238">
        <f>ROUND(E58*N58,2)</f>
        <v>0</v>
      </c>
      <c r="P58" s="238">
        <v>0</v>
      </c>
      <c r="Q58" s="238">
        <f>ROUND(E58*P58,2)</f>
        <v>0</v>
      </c>
      <c r="R58" s="238" t="s">
        <v>143</v>
      </c>
      <c r="S58" s="238" t="s">
        <v>116</v>
      </c>
      <c r="T58" s="239" t="s">
        <v>116</v>
      </c>
      <c r="U58" s="221">
        <v>0.65200000000000002</v>
      </c>
      <c r="V58" s="221">
        <f>ROUND(E58*U58,2)</f>
        <v>30.78</v>
      </c>
      <c r="W58" s="221"/>
      <c r="X58" s="221" t="s">
        <v>117</v>
      </c>
      <c r="Y58" s="212"/>
      <c r="Z58" s="212"/>
      <c r="AA58" s="212"/>
      <c r="AB58" s="212"/>
      <c r="AC58" s="212"/>
      <c r="AD58" s="212"/>
      <c r="AE58" s="212"/>
      <c r="AF58" s="212"/>
      <c r="AG58" s="212" t="s">
        <v>118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55" t="s">
        <v>173</v>
      </c>
      <c r="D59" s="222"/>
      <c r="E59" s="223">
        <v>81.225999999999999</v>
      </c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2"/>
      <c r="Z59" s="212"/>
      <c r="AA59" s="212"/>
      <c r="AB59" s="212"/>
      <c r="AC59" s="212"/>
      <c r="AD59" s="212"/>
      <c r="AE59" s="212"/>
      <c r="AF59" s="212"/>
      <c r="AG59" s="212" t="s">
        <v>122</v>
      </c>
      <c r="AH59" s="212">
        <v>5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9"/>
      <c r="B60" s="220"/>
      <c r="C60" s="255" t="s">
        <v>177</v>
      </c>
      <c r="D60" s="222"/>
      <c r="E60" s="223">
        <v>-34.024999999999999</v>
      </c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2"/>
      <c r="Z60" s="212"/>
      <c r="AA60" s="212"/>
      <c r="AB60" s="212"/>
      <c r="AC60" s="212"/>
      <c r="AD60" s="212"/>
      <c r="AE60" s="212"/>
      <c r="AF60" s="212"/>
      <c r="AG60" s="212" t="s">
        <v>122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33">
        <v>15</v>
      </c>
      <c r="B61" s="234" t="s">
        <v>178</v>
      </c>
      <c r="C61" s="253" t="s">
        <v>179</v>
      </c>
      <c r="D61" s="235" t="s">
        <v>114</v>
      </c>
      <c r="E61" s="236">
        <v>136.1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21</v>
      </c>
      <c r="M61" s="238">
        <f>G61*(1+L61/100)</f>
        <v>0</v>
      </c>
      <c r="N61" s="238">
        <v>0</v>
      </c>
      <c r="O61" s="238">
        <f>ROUND(E61*N61,2)</f>
        <v>0</v>
      </c>
      <c r="P61" s="238">
        <v>0</v>
      </c>
      <c r="Q61" s="238">
        <f>ROUND(E61*P61,2)</f>
        <v>0</v>
      </c>
      <c r="R61" s="238" t="s">
        <v>143</v>
      </c>
      <c r="S61" s="238" t="s">
        <v>116</v>
      </c>
      <c r="T61" s="239" t="s">
        <v>116</v>
      </c>
      <c r="U61" s="221">
        <v>0.33200000000000002</v>
      </c>
      <c r="V61" s="221">
        <f>ROUND(E61*U61,2)</f>
        <v>45.19</v>
      </c>
      <c r="W61" s="221"/>
      <c r="X61" s="221" t="s">
        <v>117</v>
      </c>
      <c r="Y61" s="212"/>
      <c r="Z61" s="212"/>
      <c r="AA61" s="212"/>
      <c r="AB61" s="212"/>
      <c r="AC61" s="212"/>
      <c r="AD61" s="212"/>
      <c r="AE61" s="212"/>
      <c r="AF61" s="212"/>
      <c r="AG61" s="212" t="s">
        <v>118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2.5" outlineLevel="1" x14ac:dyDescent="0.2">
      <c r="A62" s="219"/>
      <c r="B62" s="220"/>
      <c r="C62" s="254" t="s">
        <v>180</v>
      </c>
      <c r="D62" s="240"/>
      <c r="E62" s="240"/>
      <c r="F62" s="240"/>
      <c r="G62" s="240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2"/>
      <c r="Z62" s="212"/>
      <c r="AA62" s="212"/>
      <c r="AB62" s="212"/>
      <c r="AC62" s="212"/>
      <c r="AD62" s="212"/>
      <c r="AE62" s="212"/>
      <c r="AF62" s="212"/>
      <c r="AG62" s="212" t="s">
        <v>120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41" t="str">
        <f>C62</f>
        <v>s případným nutným přemístěním hromad nebo dočasných skládek na místo potřeby ze vzdálenosti do 30 m, v rovině nebo ve svahu do 1 : 5,</v>
      </c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55" t="s">
        <v>181</v>
      </c>
      <c r="D63" s="222"/>
      <c r="E63" s="223">
        <v>31</v>
      </c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2"/>
      <c r="Z63" s="212"/>
      <c r="AA63" s="212"/>
      <c r="AB63" s="212"/>
      <c r="AC63" s="212"/>
      <c r="AD63" s="212"/>
      <c r="AE63" s="212"/>
      <c r="AF63" s="212"/>
      <c r="AG63" s="212" t="s">
        <v>122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55" t="s">
        <v>182</v>
      </c>
      <c r="D64" s="222"/>
      <c r="E64" s="223">
        <v>105.1</v>
      </c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2"/>
      <c r="Z64" s="212"/>
      <c r="AA64" s="212"/>
      <c r="AB64" s="212"/>
      <c r="AC64" s="212"/>
      <c r="AD64" s="212"/>
      <c r="AE64" s="212"/>
      <c r="AF64" s="212"/>
      <c r="AG64" s="212" t="s">
        <v>122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33">
        <v>16</v>
      </c>
      <c r="B65" s="234" t="s">
        <v>183</v>
      </c>
      <c r="C65" s="253" t="s">
        <v>184</v>
      </c>
      <c r="D65" s="235" t="s">
        <v>128</v>
      </c>
      <c r="E65" s="236">
        <v>571.89</v>
      </c>
      <c r="F65" s="237"/>
      <c r="G65" s="238">
        <f>ROUND(E65*F65,2)</f>
        <v>0</v>
      </c>
      <c r="H65" s="237"/>
      <c r="I65" s="238">
        <f>ROUND(E65*H65,2)</f>
        <v>0</v>
      </c>
      <c r="J65" s="237"/>
      <c r="K65" s="238">
        <f>ROUND(E65*J65,2)</f>
        <v>0</v>
      </c>
      <c r="L65" s="238">
        <v>21</v>
      </c>
      <c r="M65" s="238">
        <f>G65*(1+L65/100)</f>
        <v>0</v>
      </c>
      <c r="N65" s="238">
        <v>0</v>
      </c>
      <c r="O65" s="238">
        <f>ROUND(E65*N65,2)</f>
        <v>0</v>
      </c>
      <c r="P65" s="238">
        <v>0</v>
      </c>
      <c r="Q65" s="238">
        <f>ROUND(E65*P65,2)</f>
        <v>0</v>
      </c>
      <c r="R65" s="238" t="s">
        <v>143</v>
      </c>
      <c r="S65" s="238" t="s">
        <v>116</v>
      </c>
      <c r="T65" s="239" t="s">
        <v>116</v>
      </c>
      <c r="U65" s="221">
        <v>0</v>
      </c>
      <c r="V65" s="221">
        <f>ROUND(E65*U65,2)</f>
        <v>0</v>
      </c>
      <c r="W65" s="221"/>
      <c r="X65" s="221" t="s">
        <v>117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118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55" t="s">
        <v>185</v>
      </c>
      <c r="D66" s="222"/>
      <c r="E66" s="223">
        <v>571.89</v>
      </c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2"/>
      <c r="Z66" s="212"/>
      <c r="AA66" s="212"/>
      <c r="AB66" s="212"/>
      <c r="AC66" s="212"/>
      <c r="AD66" s="212"/>
      <c r="AE66" s="212"/>
      <c r="AF66" s="212"/>
      <c r="AG66" s="212" t="s">
        <v>122</v>
      </c>
      <c r="AH66" s="212">
        <v>5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33">
        <v>17</v>
      </c>
      <c r="B67" s="234" t="s">
        <v>186</v>
      </c>
      <c r="C67" s="253" t="s">
        <v>187</v>
      </c>
      <c r="D67" s="235" t="s">
        <v>114</v>
      </c>
      <c r="E67" s="236">
        <v>136.1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21</v>
      </c>
      <c r="M67" s="238">
        <f>G67*(1+L67/100)</f>
        <v>0</v>
      </c>
      <c r="N67" s="238">
        <v>2.0000000000000002E-5</v>
      </c>
      <c r="O67" s="238">
        <f>ROUND(E67*N67,2)</f>
        <v>0</v>
      </c>
      <c r="P67" s="238">
        <v>0</v>
      </c>
      <c r="Q67" s="238">
        <f>ROUND(E67*P67,2)</f>
        <v>0</v>
      </c>
      <c r="R67" s="238"/>
      <c r="S67" s="238" t="s">
        <v>116</v>
      </c>
      <c r="T67" s="239" t="s">
        <v>116</v>
      </c>
      <c r="U67" s="221">
        <v>0.05</v>
      </c>
      <c r="V67" s="221">
        <f>ROUND(E67*U67,2)</f>
        <v>6.81</v>
      </c>
      <c r="W67" s="221"/>
      <c r="X67" s="221" t="s">
        <v>117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118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55" t="s">
        <v>188</v>
      </c>
      <c r="D68" s="222"/>
      <c r="E68" s="223">
        <v>136.1</v>
      </c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2"/>
      <c r="Z68" s="212"/>
      <c r="AA68" s="212"/>
      <c r="AB68" s="212"/>
      <c r="AC68" s="212"/>
      <c r="AD68" s="212"/>
      <c r="AE68" s="212"/>
      <c r="AF68" s="212"/>
      <c r="AG68" s="212" t="s">
        <v>122</v>
      </c>
      <c r="AH68" s="212">
        <v>5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x14ac:dyDescent="0.2">
      <c r="A69" s="227" t="s">
        <v>110</v>
      </c>
      <c r="B69" s="228" t="s">
        <v>65</v>
      </c>
      <c r="C69" s="252" t="s">
        <v>66</v>
      </c>
      <c r="D69" s="229"/>
      <c r="E69" s="230"/>
      <c r="F69" s="231"/>
      <c r="G69" s="231">
        <f>SUMIF(AG70:AG81,"&lt;&gt;NOR",G70:G81)</f>
        <v>0</v>
      </c>
      <c r="H69" s="231"/>
      <c r="I69" s="231">
        <f>SUM(I70:I81)</f>
        <v>0</v>
      </c>
      <c r="J69" s="231"/>
      <c r="K69" s="231">
        <f>SUM(K70:K81)</f>
        <v>0</v>
      </c>
      <c r="L69" s="231"/>
      <c r="M69" s="231">
        <f>SUM(M70:M81)</f>
        <v>0</v>
      </c>
      <c r="N69" s="231"/>
      <c r="O69" s="231">
        <f>SUM(O70:O81)</f>
        <v>205.34000000000003</v>
      </c>
      <c r="P69" s="231"/>
      <c r="Q69" s="231">
        <f>SUM(Q70:Q81)</f>
        <v>0</v>
      </c>
      <c r="R69" s="231"/>
      <c r="S69" s="231"/>
      <c r="T69" s="232"/>
      <c r="U69" s="226"/>
      <c r="V69" s="226">
        <f>SUM(V70:V81)</f>
        <v>46.82</v>
      </c>
      <c r="W69" s="226"/>
      <c r="X69" s="226"/>
      <c r="AG69" t="s">
        <v>111</v>
      </c>
    </row>
    <row r="70" spans="1:60" outlineLevel="1" x14ac:dyDescent="0.2">
      <c r="A70" s="233">
        <v>18</v>
      </c>
      <c r="B70" s="234" t="s">
        <v>189</v>
      </c>
      <c r="C70" s="253" t="s">
        <v>190</v>
      </c>
      <c r="D70" s="235" t="s">
        <v>114</v>
      </c>
      <c r="E70" s="236">
        <v>445.54</v>
      </c>
      <c r="F70" s="237"/>
      <c r="G70" s="238">
        <f>ROUND(E70*F70,2)</f>
        <v>0</v>
      </c>
      <c r="H70" s="237"/>
      <c r="I70" s="238">
        <f>ROUND(E70*H70,2)</f>
        <v>0</v>
      </c>
      <c r="J70" s="237"/>
      <c r="K70" s="238">
        <f>ROUND(E70*J70,2)</f>
        <v>0</v>
      </c>
      <c r="L70" s="238">
        <v>21</v>
      </c>
      <c r="M70" s="238">
        <f>G70*(1+L70/100)</f>
        <v>0</v>
      </c>
      <c r="N70" s="238">
        <v>1.8000000000000001E-4</v>
      </c>
      <c r="O70" s="238">
        <f>ROUND(E70*N70,2)</f>
        <v>0.08</v>
      </c>
      <c r="P70" s="238">
        <v>0</v>
      </c>
      <c r="Q70" s="238">
        <f>ROUND(E70*P70,2)</f>
        <v>0</v>
      </c>
      <c r="R70" s="238" t="s">
        <v>129</v>
      </c>
      <c r="S70" s="238" t="s">
        <v>116</v>
      </c>
      <c r="T70" s="239" t="s">
        <v>116</v>
      </c>
      <c r="U70" s="221">
        <v>7.4999999999999997E-2</v>
      </c>
      <c r="V70" s="221">
        <f>ROUND(E70*U70,2)</f>
        <v>33.42</v>
      </c>
      <c r="W70" s="221"/>
      <c r="X70" s="221" t="s">
        <v>117</v>
      </c>
      <c r="Y70" s="212"/>
      <c r="Z70" s="212"/>
      <c r="AA70" s="212"/>
      <c r="AB70" s="212"/>
      <c r="AC70" s="212"/>
      <c r="AD70" s="212"/>
      <c r="AE70" s="212"/>
      <c r="AF70" s="212"/>
      <c r="AG70" s="212" t="s">
        <v>118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9"/>
      <c r="B71" s="220"/>
      <c r="C71" s="254" t="s">
        <v>191</v>
      </c>
      <c r="D71" s="240"/>
      <c r="E71" s="240"/>
      <c r="F71" s="240"/>
      <c r="G71" s="240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2"/>
      <c r="Z71" s="212"/>
      <c r="AA71" s="212"/>
      <c r="AB71" s="212"/>
      <c r="AC71" s="212"/>
      <c r="AD71" s="212"/>
      <c r="AE71" s="212"/>
      <c r="AF71" s="212"/>
      <c r="AG71" s="212" t="s">
        <v>120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55" t="s">
        <v>192</v>
      </c>
      <c r="D72" s="222"/>
      <c r="E72" s="223">
        <v>364.64</v>
      </c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2"/>
      <c r="Z72" s="212"/>
      <c r="AA72" s="212"/>
      <c r="AB72" s="212"/>
      <c r="AC72" s="212"/>
      <c r="AD72" s="212"/>
      <c r="AE72" s="212"/>
      <c r="AF72" s="212"/>
      <c r="AG72" s="212" t="s">
        <v>122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55" t="s">
        <v>193</v>
      </c>
      <c r="D73" s="222"/>
      <c r="E73" s="223">
        <v>45.05</v>
      </c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2"/>
      <c r="Z73" s="212"/>
      <c r="AA73" s="212"/>
      <c r="AB73" s="212"/>
      <c r="AC73" s="212"/>
      <c r="AD73" s="212"/>
      <c r="AE73" s="212"/>
      <c r="AF73" s="212"/>
      <c r="AG73" s="212" t="s">
        <v>122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55" t="s">
        <v>194</v>
      </c>
      <c r="D74" s="222"/>
      <c r="E74" s="223">
        <v>35.85</v>
      </c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12"/>
      <c r="Z74" s="212"/>
      <c r="AA74" s="212"/>
      <c r="AB74" s="212"/>
      <c r="AC74" s="212"/>
      <c r="AD74" s="212"/>
      <c r="AE74" s="212"/>
      <c r="AF74" s="212"/>
      <c r="AG74" s="212" t="s">
        <v>122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33">
        <v>19</v>
      </c>
      <c r="B75" s="234" t="s">
        <v>195</v>
      </c>
      <c r="C75" s="253" t="s">
        <v>196</v>
      </c>
      <c r="D75" s="235" t="s">
        <v>128</v>
      </c>
      <c r="E75" s="236">
        <v>91.16</v>
      </c>
      <c r="F75" s="237"/>
      <c r="G75" s="238">
        <f>ROUND(E75*F75,2)</f>
        <v>0</v>
      </c>
      <c r="H75" s="237"/>
      <c r="I75" s="238">
        <f>ROUND(E75*H75,2)</f>
        <v>0</v>
      </c>
      <c r="J75" s="237"/>
      <c r="K75" s="238">
        <f>ROUND(E75*J75,2)</f>
        <v>0</v>
      </c>
      <c r="L75" s="238">
        <v>21</v>
      </c>
      <c r="M75" s="238">
        <f>G75*(1+L75/100)</f>
        <v>0</v>
      </c>
      <c r="N75" s="238">
        <v>2.25</v>
      </c>
      <c r="O75" s="238">
        <f>ROUND(E75*N75,2)</f>
        <v>205.11</v>
      </c>
      <c r="P75" s="238">
        <v>0</v>
      </c>
      <c r="Q75" s="238">
        <f>ROUND(E75*P75,2)</f>
        <v>0</v>
      </c>
      <c r="R75" s="238" t="s">
        <v>197</v>
      </c>
      <c r="S75" s="238" t="s">
        <v>116</v>
      </c>
      <c r="T75" s="239" t="s">
        <v>116</v>
      </c>
      <c r="U75" s="221">
        <v>0.14699999999999999</v>
      </c>
      <c r="V75" s="221">
        <f>ROUND(E75*U75,2)</f>
        <v>13.4</v>
      </c>
      <c r="W75" s="221"/>
      <c r="X75" s="221" t="s">
        <v>117</v>
      </c>
      <c r="Y75" s="212"/>
      <c r="Z75" s="212"/>
      <c r="AA75" s="212"/>
      <c r="AB75" s="212"/>
      <c r="AC75" s="212"/>
      <c r="AD75" s="212"/>
      <c r="AE75" s="212"/>
      <c r="AF75" s="212"/>
      <c r="AG75" s="212" t="s">
        <v>118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9"/>
      <c r="B76" s="220"/>
      <c r="C76" s="254" t="s">
        <v>198</v>
      </c>
      <c r="D76" s="240"/>
      <c r="E76" s="240"/>
      <c r="F76" s="240"/>
      <c r="G76" s="240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2"/>
      <c r="Z76" s="212"/>
      <c r="AA76" s="212"/>
      <c r="AB76" s="212"/>
      <c r="AC76" s="212"/>
      <c r="AD76" s="212"/>
      <c r="AE76" s="212"/>
      <c r="AF76" s="212"/>
      <c r="AG76" s="212" t="s">
        <v>120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57" t="s">
        <v>199</v>
      </c>
      <c r="D77" s="242"/>
      <c r="E77" s="242"/>
      <c r="F77" s="242"/>
      <c r="G77" s="242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2"/>
      <c r="Z77" s="212"/>
      <c r="AA77" s="212"/>
      <c r="AB77" s="212"/>
      <c r="AC77" s="212"/>
      <c r="AD77" s="212"/>
      <c r="AE77" s="212"/>
      <c r="AF77" s="212"/>
      <c r="AG77" s="212" t="s">
        <v>200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9"/>
      <c r="B78" s="220"/>
      <c r="C78" s="255" t="s">
        <v>201</v>
      </c>
      <c r="D78" s="222"/>
      <c r="E78" s="223">
        <v>91.16</v>
      </c>
      <c r="F78" s="221"/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2"/>
      <c r="Z78" s="212"/>
      <c r="AA78" s="212"/>
      <c r="AB78" s="212"/>
      <c r="AC78" s="212"/>
      <c r="AD78" s="212"/>
      <c r="AE78" s="212"/>
      <c r="AF78" s="212"/>
      <c r="AG78" s="212" t="s">
        <v>122</v>
      </c>
      <c r="AH78" s="212">
        <v>0</v>
      </c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2.5" outlineLevel="1" x14ac:dyDescent="0.2">
      <c r="A79" s="233">
        <v>20</v>
      </c>
      <c r="B79" s="234" t="s">
        <v>202</v>
      </c>
      <c r="C79" s="253" t="s">
        <v>203</v>
      </c>
      <c r="D79" s="235" t="s">
        <v>114</v>
      </c>
      <c r="E79" s="236">
        <v>499.00479999999999</v>
      </c>
      <c r="F79" s="237"/>
      <c r="G79" s="238">
        <f>ROUND(E79*F79,2)</f>
        <v>0</v>
      </c>
      <c r="H79" s="237"/>
      <c r="I79" s="238">
        <f>ROUND(E79*H79,2)</f>
        <v>0</v>
      </c>
      <c r="J79" s="237"/>
      <c r="K79" s="238">
        <f>ROUND(E79*J79,2)</f>
        <v>0</v>
      </c>
      <c r="L79" s="238">
        <v>21</v>
      </c>
      <c r="M79" s="238">
        <f>G79*(1+L79/100)</f>
        <v>0</v>
      </c>
      <c r="N79" s="238">
        <v>2.9999999999999997E-4</v>
      </c>
      <c r="O79" s="238">
        <f>ROUND(E79*N79,2)</f>
        <v>0.15</v>
      </c>
      <c r="P79" s="238">
        <v>0</v>
      </c>
      <c r="Q79" s="238">
        <f>ROUND(E79*P79,2)</f>
        <v>0</v>
      </c>
      <c r="R79" s="238" t="s">
        <v>204</v>
      </c>
      <c r="S79" s="238" t="s">
        <v>116</v>
      </c>
      <c r="T79" s="239" t="s">
        <v>116</v>
      </c>
      <c r="U79" s="221">
        <v>0</v>
      </c>
      <c r="V79" s="221">
        <f>ROUND(E79*U79,2)</f>
        <v>0</v>
      </c>
      <c r="W79" s="221"/>
      <c r="X79" s="221" t="s">
        <v>205</v>
      </c>
      <c r="Y79" s="212"/>
      <c r="Z79" s="212"/>
      <c r="AA79" s="212"/>
      <c r="AB79" s="212"/>
      <c r="AC79" s="212"/>
      <c r="AD79" s="212"/>
      <c r="AE79" s="212"/>
      <c r="AF79" s="212"/>
      <c r="AG79" s="212" t="s">
        <v>206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55" t="s">
        <v>207</v>
      </c>
      <c r="D80" s="222"/>
      <c r="E80" s="223">
        <v>445.54</v>
      </c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2"/>
      <c r="Z80" s="212"/>
      <c r="AA80" s="212"/>
      <c r="AB80" s="212"/>
      <c r="AC80" s="212"/>
      <c r="AD80" s="212"/>
      <c r="AE80" s="212"/>
      <c r="AF80" s="212"/>
      <c r="AG80" s="212" t="s">
        <v>122</v>
      </c>
      <c r="AH80" s="212">
        <v>5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56" t="s">
        <v>208</v>
      </c>
      <c r="D81" s="224"/>
      <c r="E81" s="225">
        <v>53.464799999999997</v>
      </c>
      <c r="F81" s="221"/>
      <c r="G81" s="221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12"/>
      <c r="Z81" s="212"/>
      <c r="AA81" s="212"/>
      <c r="AB81" s="212"/>
      <c r="AC81" s="212"/>
      <c r="AD81" s="212"/>
      <c r="AE81" s="212"/>
      <c r="AF81" s="212"/>
      <c r="AG81" s="212" t="s">
        <v>122</v>
      </c>
      <c r="AH81" s="212">
        <v>4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x14ac:dyDescent="0.2">
      <c r="A82" s="227" t="s">
        <v>110</v>
      </c>
      <c r="B82" s="228" t="s">
        <v>67</v>
      </c>
      <c r="C82" s="252" t="s">
        <v>68</v>
      </c>
      <c r="D82" s="229"/>
      <c r="E82" s="230"/>
      <c r="F82" s="231"/>
      <c r="G82" s="231">
        <f>SUMIF(AG83:AG129,"&lt;&gt;NOR",G83:G129)</f>
        <v>0</v>
      </c>
      <c r="H82" s="231"/>
      <c r="I82" s="231">
        <f>SUM(I83:I129)</f>
        <v>0</v>
      </c>
      <c r="J82" s="231"/>
      <c r="K82" s="231">
        <f>SUM(K83:K129)</f>
        <v>0</v>
      </c>
      <c r="L82" s="231"/>
      <c r="M82" s="231">
        <f>SUM(M83:M129)</f>
        <v>0</v>
      </c>
      <c r="N82" s="231"/>
      <c r="O82" s="231">
        <f>SUM(O83:O129)</f>
        <v>455.36999999999995</v>
      </c>
      <c r="P82" s="231"/>
      <c r="Q82" s="231">
        <f>SUM(Q83:Q129)</f>
        <v>0</v>
      </c>
      <c r="R82" s="231"/>
      <c r="S82" s="231"/>
      <c r="T82" s="232"/>
      <c r="U82" s="226"/>
      <c r="V82" s="226">
        <f>SUM(V83:V129)</f>
        <v>305.33999999999997</v>
      </c>
      <c r="W82" s="226"/>
      <c r="X82" s="226"/>
      <c r="AG82" t="s">
        <v>111</v>
      </c>
    </row>
    <row r="83" spans="1:60" ht="22.5" outlineLevel="1" x14ac:dyDescent="0.2">
      <c r="A83" s="233">
        <v>21</v>
      </c>
      <c r="B83" s="234" t="s">
        <v>209</v>
      </c>
      <c r="C83" s="253" t="s">
        <v>210</v>
      </c>
      <c r="D83" s="235" t="s">
        <v>114</v>
      </c>
      <c r="E83" s="236">
        <v>539.76</v>
      </c>
      <c r="F83" s="237"/>
      <c r="G83" s="238">
        <f>ROUND(E83*F83,2)</f>
        <v>0</v>
      </c>
      <c r="H83" s="237"/>
      <c r="I83" s="238">
        <f>ROUND(E83*H83,2)</f>
        <v>0</v>
      </c>
      <c r="J83" s="237"/>
      <c r="K83" s="238">
        <f>ROUND(E83*J83,2)</f>
        <v>0</v>
      </c>
      <c r="L83" s="238">
        <v>21</v>
      </c>
      <c r="M83" s="238">
        <f>G83*(1+L83/100)</f>
        <v>0</v>
      </c>
      <c r="N83" s="238">
        <v>0.378</v>
      </c>
      <c r="O83" s="238">
        <f>ROUND(E83*N83,2)</f>
        <v>204.03</v>
      </c>
      <c r="P83" s="238">
        <v>0</v>
      </c>
      <c r="Q83" s="238">
        <f>ROUND(E83*P83,2)</f>
        <v>0</v>
      </c>
      <c r="R83" s="238" t="s">
        <v>115</v>
      </c>
      <c r="S83" s="238" t="s">
        <v>116</v>
      </c>
      <c r="T83" s="239" t="s">
        <v>116</v>
      </c>
      <c r="U83" s="221">
        <v>2.5999999999999999E-2</v>
      </c>
      <c r="V83" s="221">
        <f>ROUND(E83*U83,2)</f>
        <v>14.03</v>
      </c>
      <c r="W83" s="221"/>
      <c r="X83" s="221" t="s">
        <v>117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118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55" t="s">
        <v>211</v>
      </c>
      <c r="D84" s="222"/>
      <c r="E84" s="223">
        <v>430.3</v>
      </c>
      <c r="F84" s="221"/>
      <c r="G84" s="22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12"/>
      <c r="Z84" s="212"/>
      <c r="AA84" s="212"/>
      <c r="AB84" s="212"/>
      <c r="AC84" s="212"/>
      <c r="AD84" s="212"/>
      <c r="AE84" s="212"/>
      <c r="AF84" s="212"/>
      <c r="AG84" s="212" t="s">
        <v>122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9"/>
      <c r="B85" s="220"/>
      <c r="C85" s="255" t="s">
        <v>212</v>
      </c>
      <c r="D85" s="222"/>
      <c r="E85" s="223">
        <v>109.46</v>
      </c>
      <c r="F85" s="221"/>
      <c r="G85" s="221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12"/>
      <c r="Z85" s="212"/>
      <c r="AA85" s="212"/>
      <c r="AB85" s="212"/>
      <c r="AC85" s="212"/>
      <c r="AD85" s="212"/>
      <c r="AE85" s="212"/>
      <c r="AF85" s="212"/>
      <c r="AG85" s="212" t="s">
        <v>122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 x14ac:dyDescent="0.2">
      <c r="A86" s="233">
        <v>22</v>
      </c>
      <c r="B86" s="234" t="s">
        <v>213</v>
      </c>
      <c r="C86" s="253" t="s">
        <v>214</v>
      </c>
      <c r="D86" s="235" t="s">
        <v>114</v>
      </c>
      <c r="E86" s="236">
        <v>430.3</v>
      </c>
      <c r="F86" s="237"/>
      <c r="G86" s="238">
        <f>ROUND(E86*F86,2)</f>
        <v>0</v>
      </c>
      <c r="H86" s="237"/>
      <c r="I86" s="238">
        <f>ROUND(E86*H86,2)</f>
        <v>0</v>
      </c>
      <c r="J86" s="237"/>
      <c r="K86" s="238">
        <f>ROUND(E86*J86,2)</f>
        <v>0</v>
      </c>
      <c r="L86" s="238">
        <v>21</v>
      </c>
      <c r="M86" s="238">
        <f>G86*(1+L86/100)</f>
        <v>0</v>
      </c>
      <c r="N86" s="238">
        <v>0.378</v>
      </c>
      <c r="O86" s="238">
        <f>ROUND(E86*N86,2)</f>
        <v>162.65</v>
      </c>
      <c r="P86" s="238">
        <v>0</v>
      </c>
      <c r="Q86" s="238">
        <f>ROUND(E86*P86,2)</f>
        <v>0</v>
      </c>
      <c r="R86" s="238" t="s">
        <v>115</v>
      </c>
      <c r="S86" s="238" t="s">
        <v>116</v>
      </c>
      <c r="T86" s="239" t="s">
        <v>116</v>
      </c>
      <c r="U86" s="221">
        <v>2.5999999999999999E-2</v>
      </c>
      <c r="V86" s="221">
        <f>ROUND(E86*U86,2)</f>
        <v>11.19</v>
      </c>
      <c r="W86" s="221"/>
      <c r="X86" s="221" t="s">
        <v>117</v>
      </c>
      <c r="Y86" s="212"/>
      <c r="Z86" s="212"/>
      <c r="AA86" s="212"/>
      <c r="AB86" s="212"/>
      <c r="AC86" s="212"/>
      <c r="AD86" s="212"/>
      <c r="AE86" s="212"/>
      <c r="AF86" s="212"/>
      <c r="AG86" s="212" t="s">
        <v>118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19"/>
      <c r="B87" s="220"/>
      <c r="C87" s="255" t="s">
        <v>211</v>
      </c>
      <c r="D87" s="222"/>
      <c r="E87" s="223">
        <v>430.3</v>
      </c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12"/>
      <c r="Z87" s="212"/>
      <c r="AA87" s="212"/>
      <c r="AB87" s="212"/>
      <c r="AC87" s="212"/>
      <c r="AD87" s="212"/>
      <c r="AE87" s="212"/>
      <c r="AF87" s="212"/>
      <c r="AG87" s="212" t="s">
        <v>122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33">
        <v>23</v>
      </c>
      <c r="B88" s="234" t="s">
        <v>215</v>
      </c>
      <c r="C88" s="253" t="s">
        <v>216</v>
      </c>
      <c r="D88" s="235" t="s">
        <v>114</v>
      </c>
      <c r="E88" s="236">
        <v>87.54</v>
      </c>
      <c r="F88" s="237"/>
      <c r="G88" s="238">
        <f>ROUND(E88*F88,2)</f>
        <v>0</v>
      </c>
      <c r="H88" s="237"/>
      <c r="I88" s="238">
        <f>ROUND(E88*H88,2)</f>
        <v>0</v>
      </c>
      <c r="J88" s="237"/>
      <c r="K88" s="238">
        <f>ROUND(E88*J88,2)</f>
        <v>0</v>
      </c>
      <c r="L88" s="238">
        <v>21</v>
      </c>
      <c r="M88" s="238">
        <f>G88*(1+L88/100)</f>
        <v>0</v>
      </c>
      <c r="N88" s="238">
        <v>5.5449999999999999E-2</v>
      </c>
      <c r="O88" s="238">
        <f>ROUND(E88*N88,2)</f>
        <v>4.8499999999999996</v>
      </c>
      <c r="P88" s="238">
        <v>0</v>
      </c>
      <c r="Q88" s="238">
        <f>ROUND(E88*P88,2)</f>
        <v>0</v>
      </c>
      <c r="R88" s="238" t="s">
        <v>115</v>
      </c>
      <c r="S88" s="238" t="s">
        <v>116</v>
      </c>
      <c r="T88" s="239" t="s">
        <v>116</v>
      </c>
      <c r="U88" s="221">
        <v>0.442</v>
      </c>
      <c r="V88" s="221">
        <f>ROUND(E88*U88,2)</f>
        <v>38.69</v>
      </c>
      <c r="W88" s="221"/>
      <c r="X88" s="221" t="s">
        <v>117</v>
      </c>
      <c r="Y88" s="212"/>
      <c r="Z88" s="212"/>
      <c r="AA88" s="212"/>
      <c r="AB88" s="212"/>
      <c r="AC88" s="212"/>
      <c r="AD88" s="212"/>
      <c r="AE88" s="212"/>
      <c r="AF88" s="212"/>
      <c r="AG88" s="212" t="s">
        <v>118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19"/>
      <c r="B89" s="220"/>
      <c r="C89" s="254" t="s">
        <v>217</v>
      </c>
      <c r="D89" s="240"/>
      <c r="E89" s="240"/>
      <c r="F89" s="240"/>
      <c r="G89" s="240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12"/>
      <c r="Z89" s="212"/>
      <c r="AA89" s="212"/>
      <c r="AB89" s="212"/>
      <c r="AC89" s="212"/>
      <c r="AD89" s="212"/>
      <c r="AE89" s="212"/>
      <c r="AF89" s="212"/>
      <c r="AG89" s="212" t="s">
        <v>120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41" t="str">
        <f>C89</f>
        <v>s provedením lože z kameniva drceného, s vyplněním spár, s dvojitým hutněním a se smetením přebytečného materiálu na krajnici. S dodáním hmot pro lože a výplň spár.</v>
      </c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9"/>
      <c r="B90" s="220"/>
      <c r="C90" s="255" t="s">
        <v>218</v>
      </c>
      <c r="D90" s="222"/>
      <c r="E90" s="223">
        <v>91.94</v>
      </c>
      <c r="F90" s="221"/>
      <c r="G90" s="22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2"/>
      <c r="Z90" s="212"/>
      <c r="AA90" s="212"/>
      <c r="AB90" s="212"/>
      <c r="AC90" s="212"/>
      <c r="AD90" s="212"/>
      <c r="AE90" s="212"/>
      <c r="AF90" s="212"/>
      <c r="AG90" s="212" t="s">
        <v>122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55" t="s">
        <v>219</v>
      </c>
      <c r="D91" s="222"/>
      <c r="E91" s="223"/>
      <c r="F91" s="221"/>
      <c r="G91" s="221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2"/>
      <c r="Z91" s="212"/>
      <c r="AA91" s="212"/>
      <c r="AB91" s="212"/>
      <c r="AC91" s="212"/>
      <c r="AD91" s="212"/>
      <c r="AE91" s="212"/>
      <c r="AF91" s="212"/>
      <c r="AG91" s="212" t="s">
        <v>122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55" t="s">
        <v>220</v>
      </c>
      <c r="D92" s="222"/>
      <c r="E92" s="223">
        <v>-4.4000000000000004</v>
      </c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2"/>
      <c r="Z92" s="212"/>
      <c r="AA92" s="212"/>
      <c r="AB92" s="212"/>
      <c r="AC92" s="212"/>
      <c r="AD92" s="212"/>
      <c r="AE92" s="212"/>
      <c r="AF92" s="212"/>
      <c r="AG92" s="212" t="s">
        <v>122</v>
      </c>
      <c r="AH92" s="212">
        <v>5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33">
        <v>24</v>
      </c>
      <c r="B93" s="234" t="s">
        <v>221</v>
      </c>
      <c r="C93" s="253" t="s">
        <v>222</v>
      </c>
      <c r="D93" s="235" t="s">
        <v>114</v>
      </c>
      <c r="E93" s="236">
        <v>332.6</v>
      </c>
      <c r="F93" s="237"/>
      <c r="G93" s="238">
        <f>ROUND(E93*F93,2)</f>
        <v>0</v>
      </c>
      <c r="H93" s="237"/>
      <c r="I93" s="238">
        <f>ROUND(E93*H93,2)</f>
        <v>0</v>
      </c>
      <c r="J93" s="237"/>
      <c r="K93" s="238">
        <f>ROUND(E93*J93,2)</f>
        <v>0</v>
      </c>
      <c r="L93" s="238">
        <v>21</v>
      </c>
      <c r="M93" s="238">
        <f>G93*(1+L93/100)</f>
        <v>0</v>
      </c>
      <c r="N93" s="238">
        <v>7.3899999999999993E-2</v>
      </c>
      <c r="O93" s="238">
        <f>ROUND(E93*N93,2)</f>
        <v>24.58</v>
      </c>
      <c r="P93" s="238">
        <v>0</v>
      </c>
      <c r="Q93" s="238">
        <f>ROUND(E93*P93,2)</f>
        <v>0</v>
      </c>
      <c r="R93" s="238" t="s">
        <v>115</v>
      </c>
      <c r="S93" s="238" t="s">
        <v>116</v>
      </c>
      <c r="T93" s="239" t="s">
        <v>116</v>
      </c>
      <c r="U93" s="221">
        <v>0.47799999999999998</v>
      </c>
      <c r="V93" s="221">
        <f>ROUND(E93*U93,2)</f>
        <v>158.97999999999999</v>
      </c>
      <c r="W93" s="221"/>
      <c r="X93" s="221" t="s">
        <v>117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118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2.5" outlineLevel="1" x14ac:dyDescent="0.2">
      <c r="A94" s="219"/>
      <c r="B94" s="220"/>
      <c r="C94" s="254" t="s">
        <v>217</v>
      </c>
      <c r="D94" s="240"/>
      <c r="E94" s="240"/>
      <c r="F94" s="240"/>
      <c r="G94" s="240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12"/>
      <c r="Z94" s="212"/>
      <c r="AA94" s="212"/>
      <c r="AB94" s="212"/>
      <c r="AC94" s="212"/>
      <c r="AD94" s="212"/>
      <c r="AE94" s="212"/>
      <c r="AF94" s="212"/>
      <c r="AG94" s="212" t="s">
        <v>120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41" t="str">
        <f>C94</f>
        <v>s provedením lože z kameniva drceného, s vyplněním spár, s dvojitým hutněním a se smetením přebytečného materiálu na krajnici. S dodáním hmot pro lože a výplň spár.</v>
      </c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9"/>
      <c r="B95" s="220"/>
      <c r="C95" s="255" t="s">
        <v>223</v>
      </c>
      <c r="D95" s="222"/>
      <c r="E95" s="223">
        <v>28</v>
      </c>
      <c r="F95" s="221"/>
      <c r="G95" s="221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12"/>
      <c r="Z95" s="212"/>
      <c r="AA95" s="212"/>
      <c r="AB95" s="212"/>
      <c r="AC95" s="212"/>
      <c r="AD95" s="212"/>
      <c r="AE95" s="212"/>
      <c r="AF95" s="212"/>
      <c r="AG95" s="212" t="s">
        <v>122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9"/>
      <c r="B96" s="220"/>
      <c r="C96" s="255" t="s">
        <v>224</v>
      </c>
      <c r="D96" s="222"/>
      <c r="E96" s="223">
        <v>18.600000000000001</v>
      </c>
      <c r="F96" s="221"/>
      <c r="G96" s="221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2"/>
      <c r="Z96" s="212"/>
      <c r="AA96" s="212"/>
      <c r="AB96" s="212"/>
      <c r="AC96" s="212"/>
      <c r="AD96" s="212"/>
      <c r="AE96" s="212"/>
      <c r="AF96" s="212"/>
      <c r="AG96" s="212" t="s">
        <v>122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9"/>
      <c r="B97" s="220"/>
      <c r="C97" s="255" t="s">
        <v>225</v>
      </c>
      <c r="D97" s="222"/>
      <c r="E97" s="223">
        <v>286</v>
      </c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2"/>
      <c r="Z97" s="212"/>
      <c r="AA97" s="212"/>
      <c r="AB97" s="212"/>
      <c r="AC97" s="212"/>
      <c r="AD97" s="212"/>
      <c r="AE97" s="212"/>
      <c r="AF97" s="212"/>
      <c r="AG97" s="212" t="s">
        <v>122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33">
        <v>25</v>
      </c>
      <c r="B98" s="234" t="s">
        <v>226</v>
      </c>
      <c r="C98" s="253" t="s">
        <v>227</v>
      </c>
      <c r="D98" s="235" t="s">
        <v>134</v>
      </c>
      <c r="E98" s="236">
        <v>50.65</v>
      </c>
      <c r="F98" s="237"/>
      <c r="G98" s="238">
        <f>ROUND(E98*F98,2)</f>
        <v>0</v>
      </c>
      <c r="H98" s="237"/>
      <c r="I98" s="238">
        <f>ROUND(E98*H98,2)</f>
        <v>0</v>
      </c>
      <c r="J98" s="237"/>
      <c r="K98" s="238">
        <f>ROUND(E98*J98,2)</f>
        <v>0</v>
      </c>
      <c r="L98" s="238">
        <v>21</v>
      </c>
      <c r="M98" s="238">
        <f>G98*(1+L98/100)</f>
        <v>0</v>
      </c>
      <c r="N98" s="238">
        <v>3.3E-4</v>
      </c>
      <c r="O98" s="238">
        <f>ROUND(E98*N98,2)</f>
        <v>0.02</v>
      </c>
      <c r="P98" s="238">
        <v>0</v>
      </c>
      <c r="Q98" s="238">
        <f>ROUND(E98*P98,2)</f>
        <v>0</v>
      </c>
      <c r="R98" s="238" t="s">
        <v>115</v>
      </c>
      <c r="S98" s="238" t="s">
        <v>116</v>
      </c>
      <c r="T98" s="239" t="s">
        <v>116</v>
      </c>
      <c r="U98" s="221">
        <v>0.41</v>
      </c>
      <c r="V98" s="221">
        <f>ROUND(E98*U98,2)</f>
        <v>20.77</v>
      </c>
      <c r="W98" s="221"/>
      <c r="X98" s="221" t="s">
        <v>117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118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9"/>
      <c r="B99" s="220"/>
      <c r="C99" s="255" t="s">
        <v>228</v>
      </c>
      <c r="D99" s="222"/>
      <c r="E99" s="223">
        <v>50.65</v>
      </c>
      <c r="F99" s="221"/>
      <c r="G99" s="22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12"/>
      <c r="Z99" s="212"/>
      <c r="AA99" s="212"/>
      <c r="AB99" s="212"/>
      <c r="AC99" s="212"/>
      <c r="AD99" s="212"/>
      <c r="AE99" s="212"/>
      <c r="AF99" s="212"/>
      <c r="AG99" s="212" t="s">
        <v>122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33">
        <v>26</v>
      </c>
      <c r="B100" s="234" t="s">
        <v>229</v>
      </c>
      <c r="C100" s="253" t="s">
        <v>230</v>
      </c>
      <c r="D100" s="235" t="s">
        <v>134</v>
      </c>
      <c r="E100" s="236">
        <v>130.33000000000001</v>
      </c>
      <c r="F100" s="237"/>
      <c r="G100" s="238">
        <f>ROUND(E100*F100,2)</f>
        <v>0</v>
      </c>
      <c r="H100" s="237"/>
      <c r="I100" s="238">
        <f>ROUND(E100*H100,2)</f>
        <v>0</v>
      </c>
      <c r="J100" s="237"/>
      <c r="K100" s="238">
        <f>ROUND(E100*J100,2)</f>
        <v>0</v>
      </c>
      <c r="L100" s="238">
        <v>21</v>
      </c>
      <c r="M100" s="238">
        <f>G100*(1+L100/100)</f>
        <v>0</v>
      </c>
      <c r="N100" s="238">
        <v>3.6000000000000002E-4</v>
      </c>
      <c r="O100" s="238">
        <f>ROUND(E100*N100,2)</f>
        <v>0.05</v>
      </c>
      <c r="P100" s="238">
        <v>0</v>
      </c>
      <c r="Q100" s="238">
        <f>ROUND(E100*P100,2)</f>
        <v>0</v>
      </c>
      <c r="R100" s="238" t="s">
        <v>115</v>
      </c>
      <c r="S100" s="238" t="s">
        <v>116</v>
      </c>
      <c r="T100" s="239" t="s">
        <v>116</v>
      </c>
      <c r="U100" s="221">
        <v>0.43</v>
      </c>
      <c r="V100" s="221">
        <f>ROUND(E100*U100,2)</f>
        <v>56.04</v>
      </c>
      <c r="W100" s="221"/>
      <c r="X100" s="221" t="s">
        <v>117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118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55" t="s">
        <v>231</v>
      </c>
      <c r="D101" s="222"/>
      <c r="E101" s="223">
        <v>18.95</v>
      </c>
      <c r="F101" s="221"/>
      <c r="G101" s="221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122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55" t="s">
        <v>232</v>
      </c>
      <c r="D102" s="222"/>
      <c r="E102" s="223">
        <v>8.85</v>
      </c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122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1" x14ac:dyDescent="0.2">
      <c r="A103" s="219"/>
      <c r="B103" s="220"/>
      <c r="C103" s="255" t="s">
        <v>233</v>
      </c>
      <c r="D103" s="222"/>
      <c r="E103" s="223">
        <v>63.25</v>
      </c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122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9"/>
      <c r="B104" s="220"/>
      <c r="C104" s="255" t="s">
        <v>234</v>
      </c>
      <c r="D104" s="222"/>
      <c r="E104" s="223">
        <v>39.28</v>
      </c>
      <c r="F104" s="221"/>
      <c r="G104" s="221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122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ht="22.5" outlineLevel="1" x14ac:dyDescent="0.2">
      <c r="A105" s="233">
        <v>27</v>
      </c>
      <c r="B105" s="234" t="s">
        <v>235</v>
      </c>
      <c r="C105" s="253" t="s">
        <v>236</v>
      </c>
      <c r="D105" s="235" t="s">
        <v>114</v>
      </c>
      <c r="E105" s="236">
        <v>4.4000000000000004</v>
      </c>
      <c r="F105" s="237"/>
      <c r="G105" s="238">
        <f>ROUND(E105*F105,2)</f>
        <v>0</v>
      </c>
      <c r="H105" s="237"/>
      <c r="I105" s="238">
        <f>ROUND(E105*H105,2)</f>
        <v>0</v>
      </c>
      <c r="J105" s="237"/>
      <c r="K105" s="238">
        <f>ROUND(E105*J105,2)</f>
        <v>0</v>
      </c>
      <c r="L105" s="238">
        <v>21</v>
      </c>
      <c r="M105" s="238">
        <f>G105*(1+L105/100)</f>
        <v>0</v>
      </c>
      <c r="N105" s="238">
        <v>7.3899999999999993E-2</v>
      </c>
      <c r="O105" s="238">
        <f>ROUND(E105*N105,2)</f>
        <v>0.33</v>
      </c>
      <c r="P105" s="238">
        <v>0</v>
      </c>
      <c r="Q105" s="238">
        <f>ROUND(E105*P105,2)</f>
        <v>0</v>
      </c>
      <c r="R105" s="238" t="s">
        <v>115</v>
      </c>
      <c r="S105" s="238" t="s">
        <v>116</v>
      </c>
      <c r="T105" s="239" t="s">
        <v>116</v>
      </c>
      <c r="U105" s="221">
        <v>0.502</v>
      </c>
      <c r="V105" s="221">
        <f>ROUND(E105*U105,2)</f>
        <v>2.21</v>
      </c>
      <c r="W105" s="221"/>
      <c r="X105" s="221" t="s">
        <v>117</v>
      </c>
      <c r="Y105" s="212"/>
      <c r="Z105" s="212"/>
      <c r="AA105" s="212"/>
      <c r="AB105" s="212"/>
      <c r="AC105" s="212"/>
      <c r="AD105" s="212"/>
      <c r="AE105" s="212"/>
      <c r="AF105" s="212"/>
      <c r="AG105" s="212" t="s">
        <v>118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55" t="s">
        <v>237</v>
      </c>
      <c r="D106" s="222"/>
      <c r="E106" s="223">
        <v>1.05</v>
      </c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122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9"/>
      <c r="B107" s="220"/>
      <c r="C107" s="255" t="s">
        <v>238</v>
      </c>
      <c r="D107" s="222"/>
      <c r="E107" s="223">
        <v>2</v>
      </c>
      <c r="F107" s="221"/>
      <c r="G107" s="221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122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55" t="s">
        <v>239</v>
      </c>
      <c r="D108" s="222"/>
      <c r="E108" s="223">
        <v>1.35</v>
      </c>
      <c r="F108" s="221"/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122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ht="22.5" outlineLevel="1" x14ac:dyDescent="0.2">
      <c r="A109" s="233">
        <v>28</v>
      </c>
      <c r="B109" s="234" t="s">
        <v>240</v>
      </c>
      <c r="C109" s="253" t="s">
        <v>241</v>
      </c>
      <c r="D109" s="235" t="s">
        <v>128</v>
      </c>
      <c r="E109" s="236">
        <v>1.1439999999999999</v>
      </c>
      <c r="F109" s="237"/>
      <c r="G109" s="238">
        <f>ROUND(E109*F109,2)</f>
        <v>0</v>
      </c>
      <c r="H109" s="237"/>
      <c r="I109" s="238">
        <f>ROUND(E109*H109,2)</f>
        <v>0</v>
      </c>
      <c r="J109" s="237"/>
      <c r="K109" s="238">
        <f>ROUND(E109*J109,2)</f>
        <v>0</v>
      </c>
      <c r="L109" s="238">
        <v>21</v>
      </c>
      <c r="M109" s="238">
        <f>G109*(1+L109/100)</f>
        <v>0</v>
      </c>
      <c r="N109" s="238">
        <v>0</v>
      </c>
      <c r="O109" s="238">
        <f>ROUND(E109*N109,2)</f>
        <v>0</v>
      </c>
      <c r="P109" s="238">
        <v>0</v>
      </c>
      <c r="Q109" s="238">
        <f>ROUND(E109*P109,2)</f>
        <v>0</v>
      </c>
      <c r="R109" s="238" t="s">
        <v>115</v>
      </c>
      <c r="S109" s="238" t="s">
        <v>116</v>
      </c>
      <c r="T109" s="239" t="s">
        <v>116</v>
      </c>
      <c r="U109" s="221">
        <v>3</v>
      </c>
      <c r="V109" s="221">
        <f>ROUND(E109*U109,2)</f>
        <v>3.43</v>
      </c>
      <c r="W109" s="221"/>
      <c r="X109" s="221" t="s">
        <v>117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118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9"/>
      <c r="B110" s="220"/>
      <c r="C110" s="254" t="s">
        <v>242</v>
      </c>
      <c r="D110" s="240"/>
      <c r="E110" s="240"/>
      <c r="F110" s="240"/>
      <c r="G110" s="240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120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55" t="s">
        <v>243</v>
      </c>
      <c r="D111" s="222"/>
      <c r="E111" s="223">
        <v>1.1439999999999999</v>
      </c>
      <c r="F111" s="221"/>
      <c r="G111" s="221"/>
      <c r="H111" s="221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122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33">
        <v>29</v>
      </c>
      <c r="B112" s="234" t="s">
        <v>244</v>
      </c>
      <c r="C112" s="253" t="s">
        <v>245</v>
      </c>
      <c r="D112" s="235" t="s">
        <v>246</v>
      </c>
      <c r="E112" s="236">
        <v>2.1736</v>
      </c>
      <c r="F112" s="237"/>
      <c r="G112" s="238">
        <f>ROUND(E112*F112,2)</f>
        <v>0</v>
      </c>
      <c r="H112" s="237"/>
      <c r="I112" s="238">
        <f>ROUND(E112*H112,2)</f>
        <v>0</v>
      </c>
      <c r="J112" s="237"/>
      <c r="K112" s="238">
        <f>ROUND(E112*J112,2)</f>
        <v>0</v>
      </c>
      <c r="L112" s="238">
        <v>21</v>
      </c>
      <c r="M112" s="238">
        <f>G112*(1+L112/100)</f>
        <v>0</v>
      </c>
      <c r="N112" s="238">
        <v>1</v>
      </c>
      <c r="O112" s="238">
        <f>ROUND(E112*N112,2)</f>
        <v>2.17</v>
      </c>
      <c r="P112" s="238">
        <v>0</v>
      </c>
      <c r="Q112" s="238">
        <f>ROUND(E112*P112,2)</f>
        <v>0</v>
      </c>
      <c r="R112" s="238" t="s">
        <v>204</v>
      </c>
      <c r="S112" s="238" t="s">
        <v>116</v>
      </c>
      <c r="T112" s="239" t="s">
        <v>116</v>
      </c>
      <c r="U112" s="221">
        <v>0</v>
      </c>
      <c r="V112" s="221">
        <f>ROUND(E112*U112,2)</f>
        <v>0</v>
      </c>
      <c r="W112" s="221"/>
      <c r="X112" s="221" t="s">
        <v>205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206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55" t="s">
        <v>247</v>
      </c>
      <c r="D113" s="222"/>
      <c r="E113" s="223">
        <v>2.1736</v>
      </c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122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22.5" outlineLevel="1" x14ac:dyDescent="0.2">
      <c r="A114" s="233">
        <v>30</v>
      </c>
      <c r="B114" s="234" t="s">
        <v>248</v>
      </c>
      <c r="C114" s="253" t="s">
        <v>249</v>
      </c>
      <c r="D114" s="235" t="s">
        <v>114</v>
      </c>
      <c r="E114" s="236">
        <v>4.84</v>
      </c>
      <c r="F114" s="237"/>
      <c r="G114" s="238">
        <f>ROUND(E114*F114,2)</f>
        <v>0</v>
      </c>
      <c r="H114" s="237"/>
      <c r="I114" s="238">
        <f>ROUND(E114*H114,2)</f>
        <v>0</v>
      </c>
      <c r="J114" s="237"/>
      <c r="K114" s="238">
        <f>ROUND(E114*J114,2)</f>
        <v>0</v>
      </c>
      <c r="L114" s="238">
        <v>21</v>
      </c>
      <c r="M114" s="238">
        <f>G114*(1+L114/100)</f>
        <v>0</v>
      </c>
      <c r="N114" s="238">
        <v>0.13150000000000001</v>
      </c>
      <c r="O114" s="238">
        <f>ROUND(E114*N114,2)</f>
        <v>0.64</v>
      </c>
      <c r="P114" s="238">
        <v>0</v>
      </c>
      <c r="Q114" s="238">
        <f>ROUND(E114*P114,2)</f>
        <v>0</v>
      </c>
      <c r="R114" s="238" t="s">
        <v>204</v>
      </c>
      <c r="S114" s="238" t="s">
        <v>116</v>
      </c>
      <c r="T114" s="239" t="s">
        <v>116</v>
      </c>
      <c r="U114" s="221">
        <v>0</v>
      </c>
      <c r="V114" s="221">
        <f>ROUND(E114*U114,2)</f>
        <v>0</v>
      </c>
      <c r="W114" s="221"/>
      <c r="X114" s="221" t="s">
        <v>205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206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55" t="s">
        <v>237</v>
      </c>
      <c r="D115" s="222"/>
      <c r="E115" s="223">
        <v>1.05</v>
      </c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122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55" t="s">
        <v>238</v>
      </c>
      <c r="D116" s="222"/>
      <c r="E116" s="223">
        <v>2</v>
      </c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122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9"/>
      <c r="B117" s="220"/>
      <c r="C117" s="255" t="s">
        <v>239</v>
      </c>
      <c r="D117" s="222"/>
      <c r="E117" s="223">
        <v>1.35</v>
      </c>
      <c r="F117" s="221"/>
      <c r="G117" s="221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122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56" t="s">
        <v>250</v>
      </c>
      <c r="D118" s="224"/>
      <c r="E118" s="225">
        <v>0.44</v>
      </c>
      <c r="F118" s="221"/>
      <c r="G118" s="221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122</v>
      </c>
      <c r="AH118" s="212">
        <v>4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33">
        <v>31</v>
      </c>
      <c r="B119" s="234" t="s">
        <v>251</v>
      </c>
      <c r="C119" s="253" t="s">
        <v>252</v>
      </c>
      <c r="D119" s="235" t="s">
        <v>114</v>
      </c>
      <c r="E119" s="236">
        <v>47.997999999999998</v>
      </c>
      <c r="F119" s="237"/>
      <c r="G119" s="238">
        <f>ROUND(E119*F119,2)</f>
        <v>0</v>
      </c>
      <c r="H119" s="237"/>
      <c r="I119" s="238">
        <f>ROUND(E119*H119,2)</f>
        <v>0</v>
      </c>
      <c r="J119" s="237"/>
      <c r="K119" s="238">
        <f>ROUND(E119*J119,2)</f>
        <v>0</v>
      </c>
      <c r="L119" s="238">
        <v>21</v>
      </c>
      <c r="M119" s="238">
        <f>G119*(1+L119/100)</f>
        <v>0</v>
      </c>
      <c r="N119" s="238">
        <v>0.17244999999999999</v>
      </c>
      <c r="O119" s="238">
        <f>ROUND(E119*N119,2)</f>
        <v>8.2799999999999994</v>
      </c>
      <c r="P119" s="238">
        <v>0</v>
      </c>
      <c r="Q119" s="238">
        <f>ROUND(E119*P119,2)</f>
        <v>0</v>
      </c>
      <c r="R119" s="238" t="s">
        <v>204</v>
      </c>
      <c r="S119" s="238" t="s">
        <v>116</v>
      </c>
      <c r="T119" s="239" t="s">
        <v>116</v>
      </c>
      <c r="U119" s="221">
        <v>0</v>
      </c>
      <c r="V119" s="221">
        <f>ROUND(E119*U119,2)</f>
        <v>0</v>
      </c>
      <c r="W119" s="221"/>
      <c r="X119" s="221" t="s">
        <v>205</v>
      </c>
      <c r="Y119" s="212"/>
      <c r="Z119" s="212"/>
      <c r="AA119" s="212"/>
      <c r="AB119" s="212"/>
      <c r="AC119" s="212"/>
      <c r="AD119" s="212"/>
      <c r="AE119" s="212"/>
      <c r="AF119" s="212"/>
      <c r="AG119" s="212" t="s">
        <v>206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9"/>
      <c r="B120" s="220"/>
      <c r="C120" s="255" t="s">
        <v>223</v>
      </c>
      <c r="D120" s="222"/>
      <c r="E120" s="223">
        <v>28</v>
      </c>
      <c r="F120" s="221"/>
      <c r="G120" s="221"/>
      <c r="H120" s="221"/>
      <c r="I120" s="221"/>
      <c r="J120" s="221"/>
      <c r="K120" s="221"/>
      <c r="L120" s="221"/>
      <c r="M120" s="221"/>
      <c r="N120" s="221"/>
      <c r="O120" s="221"/>
      <c r="P120" s="221"/>
      <c r="Q120" s="221"/>
      <c r="R120" s="221"/>
      <c r="S120" s="221"/>
      <c r="T120" s="221"/>
      <c r="U120" s="221"/>
      <c r="V120" s="221"/>
      <c r="W120" s="221"/>
      <c r="X120" s="221"/>
      <c r="Y120" s="212"/>
      <c r="Z120" s="212"/>
      <c r="AA120" s="212"/>
      <c r="AB120" s="212"/>
      <c r="AC120" s="212"/>
      <c r="AD120" s="212"/>
      <c r="AE120" s="212"/>
      <c r="AF120" s="212"/>
      <c r="AG120" s="212" t="s">
        <v>122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9"/>
      <c r="B121" s="220"/>
      <c r="C121" s="255" t="s">
        <v>224</v>
      </c>
      <c r="D121" s="222"/>
      <c r="E121" s="223">
        <v>18.600000000000001</v>
      </c>
      <c r="F121" s="221"/>
      <c r="G121" s="221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12"/>
      <c r="Z121" s="212"/>
      <c r="AA121" s="212"/>
      <c r="AB121" s="212"/>
      <c r="AC121" s="212"/>
      <c r="AD121" s="212"/>
      <c r="AE121" s="212"/>
      <c r="AF121" s="212"/>
      <c r="AG121" s="212" t="s">
        <v>122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56" t="s">
        <v>253</v>
      </c>
      <c r="D122" s="224"/>
      <c r="E122" s="225">
        <v>1.3979999999999999</v>
      </c>
      <c r="F122" s="221"/>
      <c r="G122" s="221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122</v>
      </c>
      <c r="AH122" s="212">
        <v>4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22.5" outlineLevel="1" x14ac:dyDescent="0.2">
      <c r="A123" s="233">
        <v>32</v>
      </c>
      <c r="B123" s="234" t="s">
        <v>254</v>
      </c>
      <c r="C123" s="253" t="s">
        <v>255</v>
      </c>
      <c r="D123" s="235" t="s">
        <v>256</v>
      </c>
      <c r="E123" s="236">
        <v>4828.53</v>
      </c>
      <c r="F123" s="237"/>
      <c r="G123" s="238">
        <f>ROUND(E123*F123,2)</f>
        <v>0</v>
      </c>
      <c r="H123" s="237"/>
      <c r="I123" s="238">
        <f>ROUND(E123*H123,2)</f>
        <v>0</v>
      </c>
      <c r="J123" s="237"/>
      <c r="K123" s="238">
        <f>ROUND(E123*J123,2)</f>
        <v>0</v>
      </c>
      <c r="L123" s="238">
        <v>21</v>
      </c>
      <c r="M123" s="238">
        <f>G123*(1+L123/100)</f>
        <v>0</v>
      </c>
      <c r="N123" s="238">
        <v>8.9999999999999993E-3</v>
      </c>
      <c r="O123" s="238">
        <f>ROUND(E123*N123,2)</f>
        <v>43.46</v>
      </c>
      <c r="P123" s="238">
        <v>0</v>
      </c>
      <c r="Q123" s="238">
        <f>ROUND(E123*P123,2)</f>
        <v>0</v>
      </c>
      <c r="R123" s="238" t="s">
        <v>204</v>
      </c>
      <c r="S123" s="238" t="s">
        <v>116</v>
      </c>
      <c r="T123" s="239" t="s">
        <v>116</v>
      </c>
      <c r="U123" s="221">
        <v>0</v>
      </c>
      <c r="V123" s="221">
        <f>ROUND(E123*U123,2)</f>
        <v>0</v>
      </c>
      <c r="W123" s="221"/>
      <c r="X123" s="221" t="s">
        <v>205</v>
      </c>
      <c r="Y123" s="212"/>
      <c r="Z123" s="212"/>
      <c r="AA123" s="212"/>
      <c r="AB123" s="212"/>
      <c r="AC123" s="212"/>
      <c r="AD123" s="212"/>
      <c r="AE123" s="212"/>
      <c r="AF123" s="212"/>
      <c r="AG123" s="212" t="s">
        <v>206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9"/>
      <c r="B124" s="220"/>
      <c r="C124" s="255" t="s">
        <v>257</v>
      </c>
      <c r="D124" s="222"/>
      <c r="E124" s="223">
        <v>5033.6000000000004</v>
      </c>
      <c r="F124" s="221"/>
      <c r="G124" s="221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122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55" t="s">
        <v>258</v>
      </c>
      <c r="D125" s="222"/>
      <c r="E125" s="223">
        <v>-435</v>
      </c>
      <c r="F125" s="221"/>
      <c r="G125" s="221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122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9"/>
      <c r="B126" s="220"/>
      <c r="C126" s="256" t="s">
        <v>259</v>
      </c>
      <c r="D126" s="224"/>
      <c r="E126" s="225">
        <v>229.93</v>
      </c>
      <c r="F126" s="221"/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122</v>
      </c>
      <c r="AH126" s="212">
        <v>4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ht="33.75" outlineLevel="1" x14ac:dyDescent="0.2">
      <c r="A127" s="233">
        <v>33</v>
      </c>
      <c r="B127" s="234" t="s">
        <v>260</v>
      </c>
      <c r="C127" s="253" t="s">
        <v>261</v>
      </c>
      <c r="D127" s="235" t="s">
        <v>256</v>
      </c>
      <c r="E127" s="236">
        <v>478.72</v>
      </c>
      <c r="F127" s="237"/>
      <c r="G127" s="238">
        <f>ROUND(E127*F127,2)</f>
        <v>0</v>
      </c>
      <c r="H127" s="237"/>
      <c r="I127" s="238">
        <f>ROUND(E127*H127,2)</f>
        <v>0</v>
      </c>
      <c r="J127" s="237"/>
      <c r="K127" s="238">
        <f>ROUND(E127*J127,2)</f>
        <v>0</v>
      </c>
      <c r="L127" s="238">
        <v>21</v>
      </c>
      <c r="M127" s="238">
        <f>G127*(1+L127/100)</f>
        <v>0</v>
      </c>
      <c r="N127" s="238">
        <v>8.9999999999999993E-3</v>
      </c>
      <c r="O127" s="238">
        <f>ROUND(E127*N127,2)</f>
        <v>4.3099999999999996</v>
      </c>
      <c r="P127" s="238">
        <v>0</v>
      </c>
      <c r="Q127" s="238">
        <f>ROUND(E127*P127,2)</f>
        <v>0</v>
      </c>
      <c r="R127" s="238" t="s">
        <v>204</v>
      </c>
      <c r="S127" s="238" t="s">
        <v>116</v>
      </c>
      <c r="T127" s="239" t="s">
        <v>116</v>
      </c>
      <c r="U127" s="221">
        <v>0</v>
      </c>
      <c r="V127" s="221">
        <f>ROUND(E127*U127,2)</f>
        <v>0</v>
      </c>
      <c r="W127" s="221"/>
      <c r="X127" s="221" t="s">
        <v>205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206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55" t="s">
        <v>262</v>
      </c>
      <c r="D128" s="222"/>
      <c r="E128" s="223">
        <v>435.2</v>
      </c>
      <c r="F128" s="221"/>
      <c r="G128" s="221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122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56" t="s">
        <v>250</v>
      </c>
      <c r="D129" s="224"/>
      <c r="E129" s="225">
        <v>43.52</v>
      </c>
      <c r="F129" s="221"/>
      <c r="G129" s="221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122</v>
      </c>
      <c r="AH129" s="212">
        <v>4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x14ac:dyDescent="0.2">
      <c r="A130" s="227" t="s">
        <v>110</v>
      </c>
      <c r="B130" s="228" t="s">
        <v>69</v>
      </c>
      <c r="C130" s="252" t="s">
        <v>70</v>
      </c>
      <c r="D130" s="229"/>
      <c r="E130" s="230"/>
      <c r="F130" s="231"/>
      <c r="G130" s="231">
        <f>SUMIF(AG131:AG148,"&lt;&gt;NOR",G131:G148)</f>
        <v>0</v>
      </c>
      <c r="H130" s="231"/>
      <c r="I130" s="231">
        <f>SUM(I131:I148)</f>
        <v>0</v>
      </c>
      <c r="J130" s="231"/>
      <c r="K130" s="231">
        <f>SUM(K131:K148)</f>
        <v>0</v>
      </c>
      <c r="L130" s="231"/>
      <c r="M130" s="231">
        <f>SUM(M131:M148)</f>
        <v>0</v>
      </c>
      <c r="N130" s="231"/>
      <c r="O130" s="231">
        <f>SUM(O131:O148)</f>
        <v>14.870000000000001</v>
      </c>
      <c r="P130" s="231"/>
      <c r="Q130" s="231">
        <f>SUM(Q131:Q148)</f>
        <v>0</v>
      </c>
      <c r="R130" s="231"/>
      <c r="S130" s="231"/>
      <c r="T130" s="232"/>
      <c r="U130" s="226"/>
      <c r="V130" s="226">
        <f>SUM(V131:V148)</f>
        <v>50.94</v>
      </c>
      <c r="W130" s="226"/>
      <c r="X130" s="226"/>
      <c r="AG130" t="s">
        <v>111</v>
      </c>
    </row>
    <row r="131" spans="1:60" ht="22.5" outlineLevel="1" x14ac:dyDescent="0.2">
      <c r="A131" s="233">
        <v>34</v>
      </c>
      <c r="B131" s="234" t="s">
        <v>263</v>
      </c>
      <c r="C131" s="253" t="s">
        <v>264</v>
      </c>
      <c r="D131" s="235" t="s">
        <v>128</v>
      </c>
      <c r="E131" s="236">
        <v>0.8</v>
      </c>
      <c r="F131" s="237"/>
      <c r="G131" s="238">
        <f>ROUND(E131*F131,2)</f>
        <v>0</v>
      </c>
      <c r="H131" s="237"/>
      <c r="I131" s="238">
        <f>ROUND(E131*H131,2)</f>
        <v>0</v>
      </c>
      <c r="J131" s="237"/>
      <c r="K131" s="238">
        <f>ROUND(E131*J131,2)</f>
        <v>0</v>
      </c>
      <c r="L131" s="238">
        <v>21</v>
      </c>
      <c r="M131" s="238">
        <f>G131*(1+L131/100)</f>
        <v>0</v>
      </c>
      <c r="N131" s="238">
        <v>2.5</v>
      </c>
      <c r="O131" s="238">
        <f>ROUND(E131*N131,2)</f>
        <v>2</v>
      </c>
      <c r="P131" s="238">
        <v>0</v>
      </c>
      <c r="Q131" s="238">
        <f>ROUND(E131*P131,2)</f>
        <v>0</v>
      </c>
      <c r="R131" s="238" t="s">
        <v>265</v>
      </c>
      <c r="S131" s="238" t="s">
        <v>116</v>
      </c>
      <c r="T131" s="239" t="s">
        <v>116</v>
      </c>
      <c r="U131" s="221">
        <v>1.365</v>
      </c>
      <c r="V131" s="221">
        <f>ROUND(E131*U131,2)</f>
        <v>1.0900000000000001</v>
      </c>
      <c r="W131" s="221"/>
      <c r="X131" s="221" t="s">
        <v>117</v>
      </c>
      <c r="Y131" s="212"/>
      <c r="Z131" s="212"/>
      <c r="AA131" s="212"/>
      <c r="AB131" s="212"/>
      <c r="AC131" s="212"/>
      <c r="AD131" s="212"/>
      <c r="AE131" s="212"/>
      <c r="AF131" s="212"/>
      <c r="AG131" s="212" t="s">
        <v>118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9"/>
      <c r="B132" s="220"/>
      <c r="C132" s="254" t="s">
        <v>266</v>
      </c>
      <c r="D132" s="240"/>
      <c r="E132" s="240"/>
      <c r="F132" s="240"/>
      <c r="G132" s="240"/>
      <c r="H132" s="221"/>
      <c r="I132" s="221"/>
      <c r="J132" s="221"/>
      <c r="K132" s="221"/>
      <c r="L132" s="221"/>
      <c r="M132" s="221"/>
      <c r="N132" s="221"/>
      <c r="O132" s="221"/>
      <c r="P132" s="221"/>
      <c r="Q132" s="221"/>
      <c r="R132" s="221"/>
      <c r="S132" s="221"/>
      <c r="T132" s="221"/>
      <c r="U132" s="221"/>
      <c r="V132" s="221"/>
      <c r="W132" s="221"/>
      <c r="X132" s="221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120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55" t="s">
        <v>267</v>
      </c>
      <c r="D133" s="222"/>
      <c r="E133" s="223">
        <v>0.8</v>
      </c>
      <c r="F133" s="221"/>
      <c r="G133" s="221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122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ht="22.5" outlineLevel="1" x14ac:dyDescent="0.2">
      <c r="A134" s="233">
        <v>35</v>
      </c>
      <c r="B134" s="234" t="s">
        <v>268</v>
      </c>
      <c r="C134" s="253" t="s">
        <v>269</v>
      </c>
      <c r="D134" s="235" t="s">
        <v>256</v>
      </c>
      <c r="E134" s="236">
        <v>2</v>
      </c>
      <c r="F134" s="237"/>
      <c r="G134" s="238">
        <f>ROUND(E134*F134,2)</f>
        <v>0</v>
      </c>
      <c r="H134" s="237"/>
      <c r="I134" s="238">
        <f>ROUND(E134*H134,2)</f>
        <v>0</v>
      </c>
      <c r="J134" s="237"/>
      <c r="K134" s="238">
        <f>ROUND(E134*J134,2)</f>
        <v>0</v>
      </c>
      <c r="L134" s="238">
        <v>21</v>
      </c>
      <c r="M134" s="238">
        <f>G134*(1+L134/100)</f>
        <v>0</v>
      </c>
      <c r="N134" s="238">
        <v>1.3174999999999999</v>
      </c>
      <c r="O134" s="238">
        <f>ROUND(E134*N134,2)</f>
        <v>2.64</v>
      </c>
      <c r="P134" s="238">
        <v>0</v>
      </c>
      <c r="Q134" s="238">
        <f>ROUND(E134*P134,2)</f>
        <v>0</v>
      </c>
      <c r="R134" s="238" t="s">
        <v>265</v>
      </c>
      <c r="S134" s="238" t="s">
        <v>116</v>
      </c>
      <c r="T134" s="239" t="s">
        <v>116</v>
      </c>
      <c r="U134" s="221">
        <v>15.428000000000001</v>
      </c>
      <c r="V134" s="221">
        <f>ROUND(E134*U134,2)</f>
        <v>30.86</v>
      </c>
      <c r="W134" s="221"/>
      <c r="X134" s="221" t="s">
        <v>117</v>
      </c>
      <c r="Y134" s="212"/>
      <c r="Z134" s="212"/>
      <c r="AA134" s="212"/>
      <c r="AB134" s="212"/>
      <c r="AC134" s="212"/>
      <c r="AD134" s="212"/>
      <c r="AE134" s="212"/>
      <c r="AF134" s="212"/>
      <c r="AG134" s="212" t="s">
        <v>118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54" t="s">
        <v>270</v>
      </c>
      <c r="D135" s="240"/>
      <c r="E135" s="240"/>
      <c r="F135" s="240"/>
      <c r="G135" s="240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120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9"/>
      <c r="B136" s="220"/>
      <c r="C136" s="255" t="s">
        <v>271</v>
      </c>
      <c r="D136" s="222"/>
      <c r="E136" s="223">
        <v>2</v>
      </c>
      <c r="F136" s="221"/>
      <c r="G136" s="221"/>
      <c r="H136" s="221"/>
      <c r="I136" s="221"/>
      <c r="J136" s="221"/>
      <c r="K136" s="221"/>
      <c r="L136" s="221"/>
      <c r="M136" s="221"/>
      <c r="N136" s="221"/>
      <c r="O136" s="221"/>
      <c r="P136" s="221"/>
      <c r="Q136" s="221"/>
      <c r="R136" s="221"/>
      <c r="S136" s="221"/>
      <c r="T136" s="221"/>
      <c r="U136" s="221"/>
      <c r="V136" s="221"/>
      <c r="W136" s="221"/>
      <c r="X136" s="221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122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ht="33.75" outlineLevel="1" x14ac:dyDescent="0.2">
      <c r="A137" s="233">
        <v>36</v>
      </c>
      <c r="B137" s="234" t="s">
        <v>272</v>
      </c>
      <c r="C137" s="253" t="s">
        <v>273</v>
      </c>
      <c r="D137" s="235" t="s">
        <v>256</v>
      </c>
      <c r="E137" s="236">
        <v>2</v>
      </c>
      <c r="F137" s="237"/>
      <c r="G137" s="238">
        <f>ROUND(E137*F137,2)</f>
        <v>0</v>
      </c>
      <c r="H137" s="237"/>
      <c r="I137" s="238">
        <f>ROUND(E137*H137,2)</f>
        <v>0</v>
      </c>
      <c r="J137" s="237"/>
      <c r="K137" s="238">
        <f>ROUND(E137*J137,2)</f>
        <v>0</v>
      </c>
      <c r="L137" s="238">
        <v>21</v>
      </c>
      <c r="M137" s="238">
        <f>G137*(1+L137/100)</f>
        <v>0</v>
      </c>
      <c r="N137" s="238">
        <v>3.0596700000000001</v>
      </c>
      <c r="O137" s="238">
        <f>ROUND(E137*N137,2)</f>
        <v>6.12</v>
      </c>
      <c r="P137" s="238">
        <v>0</v>
      </c>
      <c r="Q137" s="238">
        <f>ROUND(E137*P137,2)</f>
        <v>0</v>
      </c>
      <c r="R137" s="238" t="s">
        <v>265</v>
      </c>
      <c r="S137" s="238" t="s">
        <v>116</v>
      </c>
      <c r="T137" s="239" t="s">
        <v>116</v>
      </c>
      <c r="U137" s="221">
        <v>5.024</v>
      </c>
      <c r="V137" s="221">
        <f>ROUND(E137*U137,2)</f>
        <v>10.050000000000001</v>
      </c>
      <c r="W137" s="221"/>
      <c r="X137" s="221" t="s">
        <v>117</v>
      </c>
      <c r="Y137" s="212"/>
      <c r="Z137" s="212"/>
      <c r="AA137" s="212"/>
      <c r="AB137" s="212"/>
      <c r="AC137" s="212"/>
      <c r="AD137" s="212"/>
      <c r="AE137" s="212"/>
      <c r="AF137" s="212"/>
      <c r="AG137" s="212" t="s">
        <v>118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54" t="s">
        <v>274</v>
      </c>
      <c r="D138" s="240"/>
      <c r="E138" s="240"/>
      <c r="F138" s="240"/>
      <c r="G138" s="240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21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120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43">
        <v>37</v>
      </c>
      <c r="B139" s="244" t="s">
        <v>275</v>
      </c>
      <c r="C139" s="258" t="s">
        <v>276</v>
      </c>
      <c r="D139" s="245" t="s">
        <v>256</v>
      </c>
      <c r="E139" s="246">
        <v>2</v>
      </c>
      <c r="F139" s="247"/>
      <c r="G139" s="248">
        <f>ROUND(E139*F139,2)</f>
        <v>0</v>
      </c>
      <c r="H139" s="247"/>
      <c r="I139" s="248">
        <f>ROUND(E139*H139,2)</f>
        <v>0</v>
      </c>
      <c r="J139" s="247"/>
      <c r="K139" s="248">
        <f>ROUND(E139*J139,2)</f>
        <v>0</v>
      </c>
      <c r="L139" s="248">
        <v>21</v>
      </c>
      <c r="M139" s="248">
        <f>G139*(1+L139/100)</f>
        <v>0</v>
      </c>
      <c r="N139" s="248">
        <v>4.6800000000000001E-3</v>
      </c>
      <c r="O139" s="248">
        <f>ROUND(E139*N139,2)</f>
        <v>0.01</v>
      </c>
      <c r="P139" s="248">
        <v>0</v>
      </c>
      <c r="Q139" s="248">
        <f>ROUND(E139*P139,2)</f>
        <v>0</v>
      </c>
      <c r="R139" s="248" t="s">
        <v>265</v>
      </c>
      <c r="S139" s="248" t="s">
        <v>116</v>
      </c>
      <c r="T139" s="249" t="s">
        <v>116</v>
      </c>
      <c r="U139" s="221">
        <v>0.68</v>
      </c>
      <c r="V139" s="221">
        <f>ROUND(E139*U139,2)</f>
        <v>1.36</v>
      </c>
      <c r="W139" s="221"/>
      <c r="X139" s="221" t="s">
        <v>117</v>
      </c>
      <c r="Y139" s="212"/>
      <c r="Z139" s="212"/>
      <c r="AA139" s="212"/>
      <c r="AB139" s="212"/>
      <c r="AC139" s="212"/>
      <c r="AD139" s="212"/>
      <c r="AE139" s="212"/>
      <c r="AF139" s="212"/>
      <c r="AG139" s="212" t="s">
        <v>118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33">
        <v>38</v>
      </c>
      <c r="B140" s="234" t="s">
        <v>277</v>
      </c>
      <c r="C140" s="253" t="s">
        <v>278</v>
      </c>
      <c r="D140" s="235" t="s">
        <v>128</v>
      </c>
      <c r="E140" s="236">
        <v>1.6</v>
      </c>
      <c r="F140" s="237"/>
      <c r="G140" s="238">
        <f>ROUND(E140*F140,2)</f>
        <v>0</v>
      </c>
      <c r="H140" s="237"/>
      <c r="I140" s="238">
        <f>ROUND(E140*H140,2)</f>
        <v>0</v>
      </c>
      <c r="J140" s="237"/>
      <c r="K140" s="238">
        <f>ROUND(E140*J140,2)</f>
        <v>0</v>
      </c>
      <c r="L140" s="238">
        <v>21</v>
      </c>
      <c r="M140" s="238">
        <f>G140*(1+L140/100)</f>
        <v>0</v>
      </c>
      <c r="N140" s="238">
        <v>2.5249999999999999</v>
      </c>
      <c r="O140" s="238">
        <f>ROUND(E140*N140,2)</f>
        <v>4.04</v>
      </c>
      <c r="P140" s="238">
        <v>0</v>
      </c>
      <c r="Q140" s="238">
        <f>ROUND(E140*P140,2)</f>
        <v>0</v>
      </c>
      <c r="R140" s="238" t="s">
        <v>265</v>
      </c>
      <c r="S140" s="238" t="s">
        <v>116</v>
      </c>
      <c r="T140" s="239" t="s">
        <v>116</v>
      </c>
      <c r="U140" s="221">
        <v>1.3029999999999999</v>
      </c>
      <c r="V140" s="221">
        <f>ROUND(E140*U140,2)</f>
        <v>2.08</v>
      </c>
      <c r="W140" s="221"/>
      <c r="X140" s="221" t="s">
        <v>117</v>
      </c>
      <c r="Y140" s="212"/>
      <c r="Z140" s="212"/>
      <c r="AA140" s="212"/>
      <c r="AB140" s="212"/>
      <c r="AC140" s="212"/>
      <c r="AD140" s="212"/>
      <c r="AE140" s="212"/>
      <c r="AF140" s="212"/>
      <c r="AG140" s="212" t="s">
        <v>118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9"/>
      <c r="B141" s="220"/>
      <c r="C141" s="254" t="s">
        <v>266</v>
      </c>
      <c r="D141" s="240"/>
      <c r="E141" s="240"/>
      <c r="F141" s="240"/>
      <c r="G141" s="240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120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55" t="s">
        <v>279</v>
      </c>
      <c r="D142" s="222"/>
      <c r="E142" s="223">
        <v>1.6</v>
      </c>
      <c r="F142" s="221"/>
      <c r="G142" s="221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122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ht="22.5" outlineLevel="1" x14ac:dyDescent="0.2">
      <c r="A143" s="233">
        <v>39</v>
      </c>
      <c r="B143" s="234" t="s">
        <v>280</v>
      </c>
      <c r="C143" s="253" t="s">
        <v>281</v>
      </c>
      <c r="D143" s="235" t="s">
        <v>134</v>
      </c>
      <c r="E143" s="236">
        <v>10</v>
      </c>
      <c r="F143" s="237"/>
      <c r="G143" s="238">
        <f>ROUND(E143*F143,2)</f>
        <v>0</v>
      </c>
      <c r="H143" s="237"/>
      <c r="I143" s="238">
        <f>ROUND(E143*H143,2)</f>
        <v>0</v>
      </c>
      <c r="J143" s="237"/>
      <c r="K143" s="238">
        <f>ROUND(E143*J143,2)</f>
        <v>0</v>
      </c>
      <c r="L143" s="238">
        <v>21</v>
      </c>
      <c r="M143" s="238">
        <f>G143*(1+L143/100)</f>
        <v>0</v>
      </c>
      <c r="N143" s="238">
        <v>3.5699999999999998E-3</v>
      </c>
      <c r="O143" s="238">
        <f>ROUND(E143*N143,2)</f>
        <v>0.04</v>
      </c>
      <c r="P143" s="238">
        <v>0</v>
      </c>
      <c r="Q143" s="238">
        <f>ROUND(E143*P143,2)</f>
        <v>0</v>
      </c>
      <c r="R143" s="238" t="s">
        <v>282</v>
      </c>
      <c r="S143" s="238" t="s">
        <v>116</v>
      </c>
      <c r="T143" s="239" t="s">
        <v>116</v>
      </c>
      <c r="U143" s="221">
        <v>0.55000000000000004</v>
      </c>
      <c r="V143" s="221">
        <f>ROUND(E143*U143,2)</f>
        <v>5.5</v>
      </c>
      <c r="W143" s="221"/>
      <c r="X143" s="221" t="s">
        <v>117</v>
      </c>
      <c r="Y143" s="212"/>
      <c r="Z143" s="212"/>
      <c r="AA143" s="212"/>
      <c r="AB143" s="212"/>
      <c r="AC143" s="212"/>
      <c r="AD143" s="212"/>
      <c r="AE143" s="212"/>
      <c r="AF143" s="212"/>
      <c r="AG143" s="212" t="s">
        <v>118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54" t="s">
        <v>283</v>
      </c>
      <c r="D144" s="240"/>
      <c r="E144" s="240"/>
      <c r="F144" s="240"/>
      <c r="G144" s="240"/>
      <c r="H144" s="221"/>
      <c r="I144" s="221"/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/>
      <c r="U144" s="221"/>
      <c r="V144" s="221"/>
      <c r="W144" s="221"/>
      <c r="X144" s="221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120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57" t="s">
        <v>284</v>
      </c>
      <c r="D145" s="242"/>
      <c r="E145" s="242"/>
      <c r="F145" s="242"/>
      <c r="G145" s="242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12"/>
      <c r="Z145" s="212"/>
      <c r="AA145" s="212"/>
      <c r="AB145" s="212"/>
      <c r="AC145" s="212"/>
      <c r="AD145" s="212"/>
      <c r="AE145" s="212"/>
      <c r="AF145" s="212"/>
      <c r="AG145" s="212" t="s">
        <v>200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9"/>
      <c r="B146" s="220"/>
      <c r="C146" s="255" t="s">
        <v>285</v>
      </c>
      <c r="D146" s="222"/>
      <c r="E146" s="223">
        <v>10</v>
      </c>
      <c r="F146" s="221"/>
      <c r="G146" s="221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122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33">
        <v>40</v>
      </c>
      <c r="B147" s="234" t="s">
        <v>286</v>
      </c>
      <c r="C147" s="253" t="s">
        <v>287</v>
      </c>
      <c r="D147" s="235" t="s">
        <v>256</v>
      </c>
      <c r="E147" s="236">
        <v>2</v>
      </c>
      <c r="F147" s="237"/>
      <c r="G147" s="238">
        <f>ROUND(E147*F147,2)</f>
        <v>0</v>
      </c>
      <c r="H147" s="237"/>
      <c r="I147" s="238">
        <f>ROUND(E147*H147,2)</f>
        <v>0</v>
      </c>
      <c r="J147" s="237"/>
      <c r="K147" s="238">
        <f>ROUND(E147*J147,2)</f>
        <v>0</v>
      </c>
      <c r="L147" s="238">
        <v>21</v>
      </c>
      <c r="M147" s="238">
        <f>G147*(1+L147/100)</f>
        <v>0</v>
      </c>
      <c r="N147" s="238">
        <v>1.0999999999999999E-2</v>
      </c>
      <c r="O147" s="238">
        <f>ROUND(E147*N147,2)</f>
        <v>0.02</v>
      </c>
      <c r="P147" s="238">
        <v>0</v>
      </c>
      <c r="Q147" s="238">
        <f>ROUND(E147*P147,2)</f>
        <v>0</v>
      </c>
      <c r="R147" s="238" t="s">
        <v>204</v>
      </c>
      <c r="S147" s="238" t="s">
        <v>116</v>
      </c>
      <c r="T147" s="239" t="s">
        <v>116</v>
      </c>
      <c r="U147" s="221">
        <v>0</v>
      </c>
      <c r="V147" s="221">
        <f>ROUND(E147*U147,2)</f>
        <v>0</v>
      </c>
      <c r="W147" s="221"/>
      <c r="X147" s="221" t="s">
        <v>205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206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55" t="s">
        <v>288</v>
      </c>
      <c r="D148" s="222"/>
      <c r="E148" s="223">
        <v>2</v>
      </c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122</v>
      </c>
      <c r="AH148" s="212">
        <v>5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x14ac:dyDescent="0.2">
      <c r="A149" s="227" t="s">
        <v>110</v>
      </c>
      <c r="B149" s="228" t="s">
        <v>71</v>
      </c>
      <c r="C149" s="252" t="s">
        <v>72</v>
      </c>
      <c r="D149" s="229"/>
      <c r="E149" s="230"/>
      <c r="F149" s="231"/>
      <c r="G149" s="231">
        <f>SUMIF(AG150:AG182,"&lt;&gt;NOR",G150:G182)</f>
        <v>0</v>
      </c>
      <c r="H149" s="231"/>
      <c r="I149" s="231">
        <f>SUM(I150:I182)</f>
        <v>0</v>
      </c>
      <c r="J149" s="231"/>
      <c r="K149" s="231">
        <f>SUM(K150:K182)</f>
        <v>0</v>
      </c>
      <c r="L149" s="231"/>
      <c r="M149" s="231">
        <f>SUM(M150:M182)</f>
        <v>0</v>
      </c>
      <c r="N149" s="231"/>
      <c r="O149" s="231">
        <f>SUM(O150:O182)</f>
        <v>86.699999999999989</v>
      </c>
      <c r="P149" s="231"/>
      <c r="Q149" s="231">
        <f>SUM(Q150:Q182)</f>
        <v>0</v>
      </c>
      <c r="R149" s="231"/>
      <c r="S149" s="231"/>
      <c r="T149" s="232"/>
      <c r="U149" s="226"/>
      <c r="V149" s="226">
        <f>SUM(V150:V182)</f>
        <v>107.92</v>
      </c>
      <c r="W149" s="226"/>
      <c r="X149" s="226"/>
      <c r="AG149" t="s">
        <v>111</v>
      </c>
    </row>
    <row r="150" spans="1:60" ht="22.5" outlineLevel="1" x14ac:dyDescent="0.2">
      <c r="A150" s="243">
        <v>41</v>
      </c>
      <c r="B150" s="244" t="s">
        <v>289</v>
      </c>
      <c r="C150" s="258" t="s">
        <v>290</v>
      </c>
      <c r="D150" s="245" t="s">
        <v>256</v>
      </c>
      <c r="E150" s="246">
        <v>3</v>
      </c>
      <c r="F150" s="247"/>
      <c r="G150" s="248">
        <f>ROUND(E150*F150,2)</f>
        <v>0</v>
      </c>
      <c r="H150" s="247"/>
      <c r="I150" s="248">
        <f>ROUND(E150*H150,2)</f>
        <v>0</v>
      </c>
      <c r="J150" s="247"/>
      <c r="K150" s="248">
        <f>ROUND(E150*J150,2)</f>
        <v>0</v>
      </c>
      <c r="L150" s="248">
        <v>21</v>
      </c>
      <c r="M150" s="248">
        <f>G150*(1+L150/100)</f>
        <v>0</v>
      </c>
      <c r="N150" s="248">
        <v>0.1133</v>
      </c>
      <c r="O150" s="248">
        <f>ROUND(E150*N150,2)</f>
        <v>0.34</v>
      </c>
      <c r="P150" s="248">
        <v>0</v>
      </c>
      <c r="Q150" s="248">
        <f>ROUND(E150*P150,2)</f>
        <v>0</v>
      </c>
      <c r="R150" s="248" t="s">
        <v>115</v>
      </c>
      <c r="S150" s="248" t="s">
        <v>116</v>
      </c>
      <c r="T150" s="249" t="s">
        <v>116</v>
      </c>
      <c r="U150" s="221">
        <v>0.91800000000000004</v>
      </c>
      <c r="V150" s="221">
        <f>ROUND(E150*U150,2)</f>
        <v>2.75</v>
      </c>
      <c r="W150" s="221"/>
      <c r="X150" s="221" t="s">
        <v>117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118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ht="22.5" outlineLevel="1" x14ac:dyDescent="0.2">
      <c r="A151" s="233">
        <v>42</v>
      </c>
      <c r="B151" s="234" t="s">
        <v>291</v>
      </c>
      <c r="C151" s="253" t="s">
        <v>292</v>
      </c>
      <c r="D151" s="235" t="s">
        <v>114</v>
      </c>
      <c r="E151" s="236">
        <v>4</v>
      </c>
      <c r="F151" s="237"/>
      <c r="G151" s="238">
        <f>ROUND(E151*F151,2)</f>
        <v>0</v>
      </c>
      <c r="H151" s="237"/>
      <c r="I151" s="238">
        <f>ROUND(E151*H151,2)</f>
        <v>0</v>
      </c>
      <c r="J151" s="237"/>
      <c r="K151" s="238">
        <f>ROUND(E151*J151,2)</f>
        <v>0</v>
      </c>
      <c r="L151" s="238">
        <v>21</v>
      </c>
      <c r="M151" s="238">
        <f>G151*(1+L151/100)</f>
        <v>0</v>
      </c>
      <c r="N151" s="238">
        <v>7.6000000000000004E-4</v>
      </c>
      <c r="O151" s="238">
        <f>ROUND(E151*N151,2)</f>
        <v>0</v>
      </c>
      <c r="P151" s="238">
        <v>0</v>
      </c>
      <c r="Q151" s="238">
        <f>ROUND(E151*P151,2)</f>
        <v>0</v>
      </c>
      <c r="R151" s="238" t="s">
        <v>115</v>
      </c>
      <c r="S151" s="238" t="s">
        <v>116</v>
      </c>
      <c r="T151" s="239" t="s">
        <v>116</v>
      </c>
      <c r="U151" s="221">
        <v>0.311</v>
      </c>
      <c r="V151" s="221">
        <f>ROUND(E151*U151,2)</f>
        <v>1.24</v>
      </c>
      <c r="W151" s="221"/>
      <c r="X151" s="221" t="s">
        <v>117</v>
      </c>
      <c r="Y151" s="212"/>
      <c r="Z151" s="212"/>
      <c r="AA151" s="212"/>
      <c r="AB151" s="212"/>
      <c r="AC151" s="212"/>
      <c r="AD151" s="212"/>
      <c r="AE151" s="212"/>
      <c r="AF151" s="212"/>
      <c r="AG151" s="212" t="s">
        <v>118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9"/>
      <c r="B152" s="220"/>
      <c r="C152" s="255" t="s">
        <v>293</v>
      </c>
      <c r="D152" s="222"/>
      <c r="E152" s="223">
        <v>4</v>
      </c>
      <c r="F152" s="221"/>
      <c r="G152" s="221"/>
      <c r="H152" s="221"/>
      <c r="I152" s="221"/>
      <c r="J152" s="221"/>
      <c r="K152" s="221"/>
      <c r="L152" s="221"/>
      <c r="M152" s="221"/>
      <c r="N152" s="221"/>
      <c r="O152" s="221"/>
      <c r="P152" s="221"/>
      <c r="Q152" s="221"/>
      <c r="R152" s="221"/>
      <c r="S152" s="221"/>
      <c r="T152" s="221"/>
      <c r="U152" s="221"/>
      <c r="V152" s="221"/>
      <c r="W152" s="221"/>
      <c r="X152" s="221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122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33">
        <v>43</v>
      </c>
      <c r="B153" s="234" t="s">
        <v>294</v>
      </c>
      <c r="C153" s="253" t="s">
        <v>295</v>
      </c>
      <c r="D153" s="235" t="s">
        <v>114</v>
      </c>
      <c r="E153" s="236">
        <v>4</v>
      </c>
      <c r="F153" s="237"/>
      <c r="G153" s="238">
        <f>ROUND(E153*F153,2)</f>
        <v>0</v>
      </c>
      <c r="H153" s="237"/>
      <c r="I153" s="238">
        <f>ROUND(E153*H153,2)</f>
        <v>0</v>
      </c>
      <c r="J153" s="237"/>
      <c r="K153" s="238">
        <f>ROUND(E153*J153,2)</f>
        <v>0</v>
      </c>
      <c r="L153" s="238">
        <v>21</v>
      </c>
      <c r="M153" s="238">
        <f>G153*(1+L153/100)</f>
        <v>0</v>
      </c>
      <c r="N153" s="238">
        <v>0</v>
      </c>
      <c r="O153" s="238">
        <f>ROUND(E153*N153,2)</f>
        <v>0</v>
      </c>
      <c r="P153" s="238">
        <v>0</v>
      </c>
      <c r="Q153" s="238">
        <f>ROUND(E153*P153,2)</f>
        <v>0</v>
      </c>
      <c r="R153" s="238" t="s">
        <v>115</v>
      </c>
      <c r="S153" s="238" t="s">
        <v>116</v>
      </c>
      <c r="T153" s="239" t="s">
        <v>116</v>
      </c>
      <c r="U153" s="221">
        <v>0.125</v>
      </c>
      <c r="V153" s="221">
        <f>ROUND(E153*U153,2)</f>
        <v>0.5</v>
      </c>
      <c r="W153" s="221"/>
      <c r="X153" s="221" t="s">
        <v>117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118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9"/>
      <c r="B154" s="220"/>
      <c r="C154" s="254" t="s">
        <v>296</v>
      </c>
      <c r="D154" s="240"/>
      <c r="E154" s="240"/>
      <c r="F154" s="240"/>
      <c r="G154" s="240"/>
      <c r="H154" s="221"/>
      <c r="I154" s="221"/>
      <c r="J154" s="221"/>
      <c r="K154" s="221"/>
      <c r="L154" s="221"/>
      <c r="M154" s="221"/>
      <c r="N154" s="221"/>
      <c r="O154" s="221"/>
      <c r="P154" s="221"/>
      <c r="Q154" s="221"/>
      <c r="R154" s="221"/>
      <c r="S154" s="221"/>
      <c r="T154" s="221"/>
      <c r="U154" s="221"/>
      <c r="V154" s="221"/>
      <c r="W154" s="221"/>
      <c r="X154" s="221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120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9"/>
      <c r="B155" s="220"/>
      <c r="C155" s="255" t="s">
        <v>297</v>
      </c>
      <c r="D155" s="222"/>
      <c r="E155" s="223">
        <v>4</v>
      </c>
      <c r="F155" s="221"/>
      <c r="G155" s="221"/>
      <c r="H155" s="221"/>
      <c r="I155" s="221"/>
      <c r="J155" s="221"/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122</v>
      </c>
      <c r="AH155" s="212">
        <v>5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ht="45" outlineLevel="1" x14ac:dyDescent="0.2">
      <c r="A156" s="233">
        <v>44</v>
      </c>
      <c r="B156" s="234" t="s">
        <v>298</v>
      </c>
      <c r="C156" s="253" t="s">
        <v>299</v>
      </c>
      <c r="D156" s="235" t="s">
        <v>134</v>
      </c>
      <c r="E156" s="236">
        <v>88.89</v>
      </c>
      <c r="F156" s="237"/>
      <c r="G156" s="238">
        <f>ROUND(E156*F156,2)</f>
        <v>0</v>
      </c>
      <c r="H156" s="237"/>
      <c r="I156" s="238">
        <f>ROUND(E156*H156,2)</f>
        <v>0</v>
      </c>
      <c r="J156" s="237"/>
      <c r="K156" s="238">
        <f>ROUND(E156*J156,2)</f>
        <v>0</v>
      </c>
      <c r="L156" s="238">
        <v>21</v>
      </c>
      <c r="M156" s="238">
        <f>G156*(1+L156/100)</f>
        <v>0</v>
      </c>
      <c r="N156" s="238">
        <v>0.22133</v>
      </c>
      <c r="O156" s="238">
        <f>ROUND(E156*N156,2)</f>
        <v>19.670000000000002</v>
      </c>
      <c r="P156" s="238">
        <v>0</v>
      </c>
      <c r="Q156" s="238">
        <f>ROUND(E156*P156,2)</f>
        <v>0</v>
      </c>
      <c r="R156" s="238" t="s">
        <v>115</v>
      </c>
      <c r="S156" s="238" t="s">
        <v>116</v>
      </c>
      <c r="T156" s="239" t="s">
        <v>116</v>
      </c>
      <c r="U156" s="221">
        <v>0.27200000000000002</v>
      </c>
      <c r="V156" s="221">
        <f>ROUND(E156*U156,2)</f>
        <v>24.18</v>
      </c>
      <c r="W156" s="221"/>
      <c r="X156" s="221" t="s">
        <v>117</v>
      </c>
      <c r="Y156" s="212"/>
      <c r="Z156" s="212"/>
      <c r="AA156" s="212"/>
      <c r="AB156" s="212"/>
      <c r="AC156" s="212"/>
      <c r="AD156" s="212"/>
      <c r="AE156" s="212"/>
      <c r="AF156" s="212"/>
      <c r="AG156" s="212" t="s">
        <v>118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54" t="s">
        <v>300</v>
      </c>
      <c r="D157" s="240"/>
      <c r="E157" s="240"/>
      <c r="F157" s="240"/>
      <c r="G157" s="240"/>
      <c r="H157" s="221"/>
      <c r="I157" s="221"/>
      <c r="J157" s="221"/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120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9"/>
      <c r="B158" s="220"/>
      <c r="C158" s="255" t="s">
        <v>301</v>
      </c>
      <c r="D158" s="222"/>
      <c r="E158" s="223">
        <v>48.69</v>
      </c>
      <c r="F158" s="221"/>
      <c r="G158" s="221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122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9"/>
      <c r="B159" s="220"/>
      <c r="C159" s="255" t="s">
        <v>302</v>
      </c>
      <c r="D159" s="222"/>
      <c r="E159" s="223">
        <v>40.200000000000003</v>
      </c>
      <c r="F159" s="221"/>
      <c r="G159" s="221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122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ht="45" outlineLevel="1" x14ac:dyDescent="0.2">
      <c r="A160" s="233">
        <v>45</v>
      </c>
      <c r="B160" s="234" t="s">
        <v>303</v>
      </c>
      <c r="C160" s="253" t="s">
        <v>304</v>
      </c>
      <c r="D160" s="235" t="s">
        <v>134</v>
      </c>
      <c r="E160" s="236">
        <v>142.43</v>
      </c>
      <c r="F160" s="237"/>
      <c r="G160" s="238">
        <f>ROUND(E160*F160,2)</f>
        <v>0</v>
      </c>
      <c r="H160" s="237"/>
      <c r="I160" s="238">
        <f>ROUND(E160*H160,2)</f>
        <v>0</v>
      </c>
      <c r="J160" s="237"/>
      <c r="K160" s="238">
        <f>ROUND(E160*J160,2)</f>
        <v>0</v>
      </c>
      <c r="L160" s="238">
        <v>21</v>
      </c>
      <c r="M160" s="238">
        <f>G160*(1+L160/100)</f>
        <v>0</v>
      </c>
      <c r="N160" s="238">
        <v>0.26940999999999998</v>
      </c>
      <c r="O160" s="238">
        <f>ROUND(E160*N160,2)</f>
        <v>38.369999999999997</v>
      </c>
      <c r="P160" s="238">
        <v>0</v>
      </c>
      <c r="Q160" s="238">
        <f>ROUND(E160*P160,2)</f>
        <v>0</v>
      </c>
      <c r="R160" s="238" t="s">
        <v>115</v>
      </c>
      <c r="S160" s="238" t="s">
        <v>116</v>
      </c>
      <c r="T160" s="239" t="s">
        <v>116</v>
      </c>
      <c r="U160" s="221">
        <v>0.27200000000000002</v>
      </c>
      <c r="V160" s="221">
        <f>ROUND(E160*U160,2)</f>
        <v>38.74</v>
      </c>
      <c r="W160" s="221"/>
      <c r="X160" s="221" t="s">
        <v>117</v>
      </c>
      <c r="Y160" s="212"/>
      <c r="Z160" s="212"/>
      <c r="AA160" s="212"/>
      <c r="AB160" s="212"/>
      <c r="AC160" s="212"/>
      <c r="AD160" s="212"/>
      <c r="AE160" s="212"/>
      <c r="AF160" s="212"/>
      <c r="AG160" s="212" t="s">
        <v>118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9"/>
      <c r="B161" s="220"/>
      <c r="C161" s="254" t="s">
        <v>300</v>
      </c>
      <c r="D161" s="240"/>
      <c r="E161" s="240"/>
      <c r="F161" s="240"/>
      <c r="G161" s="240"/>
      <c r="H161" s="221"/>
      <c r="I161" s="221"/>
      <c r="J161" s="221"/>
      <c r="K161" s="221"/>
      <c r="L161" s="221"/>
      <c r="M161" s="221"/>
      <c r="N161" s="221"/>
      <c r="O161" s="221"/>
      <c r="P161" s="221"/>
      <c r="Q161" s="221"/>
      <c r="R161" s="221"/>
      <c r="S161" s="221"/>
      <c r="T161" s="221"/>
      <c r="U161" s="221"/>
      <c r="V161" s="221"/>
      <c r="W161" s="221"/>
      <c r="X161" s="221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120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55" t="s">
        <v>305</v>
      </c>
      <c r="D162" s="222"/>
      <c r="E162" s="223">
        <v>59.87</v>
      </c>
      <c r="F162" s="221"/>
      <c r="G162" s="221"/>
      <c r="H162" s="221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21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122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9"/>
      <c r="B163" s="220"/>
      <c r="C163" s="255" t="s">
        <v>306</v>
      </c>
      <c r="D163" s="222"/>
      <c r="E163" s="223">
        <v>21</v>
      </c>
      <c r="F163" s="221"/>
      <c r="G163" s="221"/>
      <c r="H163" s="221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122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9"/>
      <c r="B164" s="220"/>
      <c r="C164" s="255" t="s">
        <v>307</v>
      </c>
      <c r="D164" s="222"/>
      <c r="E164" s="223">
        <v>11</v>
      </c>
      <c r="F164" s="221"/>
      <c r="G164" s="221"/>
      <c r="H164" s="221"/>
      <c r="I164" s="221"/>
      <c r="J164" s="221"/>
      <c r="K164" s="221"/>
      <c r="L164" s="221"/>
      <c r="M164" s="221"/>
      <c r="N164" s="221"/>
      <c r="O164" s="221"/>
      <c r="P164" s="221"/>
      <c r="Q164" s="221"/>
      <c r="R164" s="221"/>
      <c r="S164" s="221"/>
      <c r="T164" s="221"/>
      <c r="U164" s="221"/>
      <c r="V164" s="221"/>
      <c r="W164" s="221"/>
      <c r="X164" s="221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122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9"/>
      <c r="B165" s="220"/>
      <c r="C165" s="255" t="s">
        <v>308</v>
      </c>
      <c r="D165" s="222"/>
      <c r="E165" s="223">
        <v>8.36</v>
      </c>
      <c r="F165" s="221"/>
      <c r="G165" s="221"/>
      <c r="H165" s="221"/>
      <c r="I165" s="221"/>
      <c r="J165" s="221"/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122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9"/>
      <c r="B166" s="220"/>
      <c r="C166" s="255" t="s">
        <v>309</v>
      </c>
      <c r="D166" s="222"/>
      <c r="E166" s="223">
        <v>7.15</v>
      </c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122</v>
      </c>
      <c r="AH166" s="212">
        <v>0</v>
      </c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9"/>
      <c r="B167" s="220"/>
      <c r="C167" s="255" t="s">
        <v>310</v>
      </c>
      <c r="D167" s="222"/>
      <c r="E167" s="223">
        <v>13.3</v>
      </c>
      <c r="F167" s="221"/>
      <c r="G167" s="221"/>
      <c r="H167" s="221"/>
      <c r="I167" s="221"/>
      <c r="J167" s="221"/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21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122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9"/>
      <c r="B168" s="220"/>
      <c r="C168" s="255" t="s">
        <v>311</v>
      </c>
      <c r="D168" s="222"/>
      <c r="E168" s="223">
        <v>21.75</v>
      </c>
      <c r="F168" s="221"/>
      <c r="G168" s="221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122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45" outlineLevel="1" x14ac:dyDescent="0.2">
      <c r="A169" s="233">
        <v>46</v>
      </c>
      <c r="B169" s="234" t="s">
        <v>312</v>
      </c>
      <c r="C169" s="253" t="s">
        <v>313</v>
      </c>
      <c r="D169" s="235" t="s">
        <v>134</v>
      </c>
      <c r="E169" s="236">
        <v>79.17</v>
      </c>
      <c r="F169" s="237"/>
      <c r="G169" s="238">
        <f>ROUND(E169*F169,2)</f>
        <v>0</v>
      </c>
      <c r="H169" s="237"/>
      <c r="I169" s="238">
        <f>ROUND(E169*H169,2)</f>
        <v>0</v>
      </c>
      <c r="J169" s="237"/>
      <c r="K169" s="238">
        <f>ROUND(E169*J169,2)</f>
        <v>0</v>
      </c>
      <c r="L169" s="238">
        <v>21</v>
      </c>
      <c r="M169" s="238">
        <f>G169*(1+L169/100)</f>
        <v>0</v>
      </c>
      <c r="N169" s="238">
        <v>0.19520000000000001</v>
      </c>
      <c r="O169" s="238">
        <f>ROUND(E169*N169,2)</f>
        <v>15.45</v>
      </c>
      <c r="P169" s="238">
        <v>0</v>
      </c>
      <c r="Q169" s="238">
        <f>ROUND(E169*P169,2)</f>
        <v>0</v>
      </c>
      <c r="R169" s="238" t="s">
        <v>115</v>
      </c>
      <c r="S169" s="238" t="s">
        <v>116</v>
      </c>
      <c r="T169" s="239" t="s">
        <v>116</v>
      </c>
      <c r="U169" s="221">
        <v>0.27200000000000002</v>
      </c>
      <c r="V169" s="221">
        <f>ROUND(E169*U169,2)</f>
        <v>21.53</v>
      </c>
      <c r="W169" s="221"/>
      <c r="X169" s="221" t="s">
        <v>117</v>
      </c>
      <c r="Y169" s="212"/>
      <c r="Z169" s="212"/>
      <c r="AA169" s="212"/>
      <c r="AB169" s="212"/>
      <c r="AC169" s="212"/>
      <c r="AD169" s="212"/>
      <c r="AE169" s="212"/>
      <c r="AF169" s="212"/>
      <c r="AG169" s="212" t="s">
        <v>118</v>
      </c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9"/>
      <c r="B170" s="220"/>
      <c r="C170" s="254" t="s">
        <v>300</v>
      </c>
      <c r="D170" s="240"/>
      <c r="E170" s="240"/>
      <c r="F170" s="240"/>
      <c r="G170" s="240"/>
      <c r="H170" s="221"/>
      <c r="I170" s="221"/>
      <c r="J170" s="221"/>
      <c r="K170" s="221"/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120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55" t="s">
        <v>314</v>
      </c>
      <c r="D171" s="222"/>
      <c r="E171" s="223">
        <v>71.77</v>
      </c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122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9"/>
      <c r="B172" s="220"/>
      <c r="C172" s="255" t="s">
        <v>315</v>
      </c>
      <c r="D172" s="222"/>
      <c r="E172" s="223">
        <v>3.5</v>
      </c>
      <c r="F172" s="221"/>
      <c r="G172" s="22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122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9"/>
      <c r="B173" s="220"/>
      <c r="C173" s="255" t="s">
        <v>316</v>
      </c>
      <c r="D173" s="222"/>
      <c r="E173" s="223">
        <v>3.9</v>
      </c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122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2.5" outlineLevel="1" x14ac:dyDescent="0.2">
      <c r="A174" s="233">
        <v>47</v>
      </c>
      <c r="B174" s="234" t="s">
        <v>317</v>
      </c>
      <c r="C174" s="253" t="s">
        <v>318</v>
      </c>
      <c r="D174" s="235" t="s">
        <v>134</v>
      </c>
      <c r="E174" s="236">
        <v>73</v>
      </c>
      <c r="F174" s="237"/>
      <c r="G174" s="238">
        <f>ROUND(E174*F174,2)</f>
        <v>0</v>
      </c>
      <c r="H174" s="237"/>
      <c r="I174" s="238">
        <f>ROUND(E174*H174,2)</f>
        <v>0</v>
      </c>
      <c r="J174" s="237"/>
      <c r="K174" s="238">
        <f>ROUND(E174*J174,2)</f>
        <v>0</v>
      </c>
      <c r="L174" s="238">
        <v>21</v>
      </c>
      <c r="M174" s="238">
        <f>G174*(1+L174/100)</f>
        <v>0</v>
      </c>
      <c r="N174" s="238">
        <v>5.9049999999999998E-2</v>
      </c>
      <c r="O174" s="238">
        <f>ROUND(E174*N174,2)</f>
        <v>4.3099999999999996</v>
      </c>
      <c r="P174" s="238">
        <v>0</v>
      </c>
      <c r="Q174" s="238">
        <f>ROUND(E174*P174,2)</f>
        <v>0</v>
      </c>
      <c r="R174" s="238" t="s">
        <v>115</v>
      </c>
      <c r="S174" s="238" t="s">
        <v>116</v>
      </c>
      <c r="T174" s="239" t="s">
        <v>116</v>
      </c>
      <c r="U174" s="221">
        <v>0.26</v>
      </c>
      <c r="V174" s="221">
        <f>ROUND(E174*U174,2)</f>
        <v>18.98</v>
      </c>
      <c r="W174" s="221"/>
      <c r="X174" s="221" t="s">
        <v>117</v>
      </c>
      <c r="Y174" s="212"/>
      <c r="Z174" s="212"/>
      <c r="AA174" s="212"/>
      <c r="AB174" s="212"/>
      <c r="AC174" s="212"/>
      <c r="AD174" s="212"/>
      <c r="AE174" s="212"/>
      <c r="AF174" s="212"/>
      <c r="AG174" s="212" t="s">
        <v>118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9"/>
      <c r="B175" s="220"/>
      <c r="C175" s="255" t="s">
        <v>319</v>
      </c>
      <c r="D175" s="222"/>
      <c r="E175" s="223">
        <v>73</v>
      </c>
      <c r="F175" s="221"/>
      <c r="G175" s="221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1"/>
      <c r="X175" s="221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122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ht="22.5" outlineLevel="1" x14ac:dyDescent="0.2">
      <c r="A176" s="233">
        <v>48</v>
      </c>
      <c r="B176" s="234" t="s">
        <v>320</v>
      </c>
      <c r="C176" s="253" t="s">
        <v>321</v>
      </c>
      <c r="D176" s="235" t="s">
        <v>256</v>
      </c>
      <c r="E176" s="236">
        <v>3</v>
      </c>
      <c r="F176" s="237"/>
      <c r="G176" s="238">
        <f>ROUND(E176*F176,2)</f>
        <v>0</v>
      </c>
      <c r="H176" s="237"/>
      <c r="I176" s="238">
        <f>ROUND(E176*H176,2)</f>
        <v>0</v>
      </c>
      <c r="J176" s="237"/>
      <c r="K176" s="238">
        <f>ROUND(E176*J176,2)</f>
        <v>0</v>
      </c>
      <c r="L176" s="238">
        <v>21</v>
      </c>
      <c r="M176" s="238">
        <f>G176*(1+L176/100)</f>
        <v>0</v>
      </c>
      <c r="N176" s="238">
        <v>5.1000000000000004E-3</v>
      </c>
      <c r="O176" s="238">
        <f>ROUND(E176*N176,2)</f>
        <v>0.02</v>
      </c>
      <c r="P176" s="238">
        <v>0</v>
      </c>
      <c r="Q176" s="238">
        <f>ROUND(E176*P176,2)</f>
        <v>0</v>
      </c>
      <c r="R176" s="238" t="s">
        <v>204</v>
      </c>
      <c r="S176" s="238" t="s">
        <v>116</v>
      </c>
      <c r="T176" s="239" t="s">
        <v>116</v>
      </c>
      <c r="U176" s="221">
        <v>0</v>
      </c>
      <c r="V176" s="221">
        <f>ROUND(E176*U176,2)</f>
        <v>0</v>
      </c>
      <c r="W176" s="221"/>
      <c r="X176" s="221" t="s">
        <v>205</v>
      </c>
      <c r="Y176" s="212"/>
      <c r="Z176" s="212"/>
      <c r="AA176" s="212"/>
      <c r="AB176" s="212"/>
      <c r="AC176" s="212"/>
      <c r="AD176" s="212"/>
      <c r="AE176" s="212"/>
      <c r="AF176" s="212"/>
      <c r="AG176" s="212" t="s">
        <v>206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9"/>
      <c r="B177" s="220"/>
      <c r="C177" s="255" t="s">
        <v>322</v>
      </c>
      <c r="D177" s="222"/>
      <c r="E177" s="223">
        <v>3</v>
      </c>
      <c r="F177" s="221"/>
      <c r="G177" s="221"/>
      <c r="H177" s="221"/>
      <c r="I177" s="221"/>
      <c r="J177" s="221"/>
      <c r="K177" s="221"/>
      <c r="L177" s="221"/>
      <c r="M177" s="221"/>
      <c r="N177" s="221"/>
      <c r="O177" s="221"/>
      <c r="P177" s="221"/>
      <c r="Q177" s="221"/>
      <c r="R177" s="221"/>
      <c r="S177" s="221"/>
      <c r="T177" s="221"/>
      <c r="U177" s="221"/>
      <c r="V177" s="221"/>
      <c r="W177" s="221"/>
      <c r="X177" s="221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122</v>
      </c>
      <c r="AH177" s="212">
        <v>5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33">
        <v>49</v>
      </c>
      <c r="B178" s="234" t="s">
        <v>323</v>
      </c>
      <c r="C178" s="253" t="s">
        <v>324</v>
      </c>
      <c r="D178" s="235" t="s">
        <v>256</v>
      </c>
      <c r="E178" s="236">
        <v>3</v>
      </c>
      <c r="F178" s="237"/>
      <c r="G178" s="238">
        <f>ROUND(E178*F178,2)</f>
        <v>0</v>
      </c>
      <c r="H178" s="237"/>
      <c r="I178" s="238">
        <f>ROUND(E178*H178,2)</f>
        <v>0</v>
      </c>
      <c r="J178" s="237"/>
      <c r="K178" s="238">
        <f>ROUND(E178*J178,2)</f>
        <v>0</v>
      </c>
      <c r="L178" s="238">
        <v>21</v>
      </c>
      <c r="M178" s="238">
        <f>G178*(1+L178/100)</f>
        <v>0</v>
      </c>
      <c r="N178" s="238">
        <v>0</v>
      </c>
      <c r="O178" s="238">
        <f>ROUND(E178*N178,2)</f>
        <v>0</v>
      </c>
      <c r="P178" s="238">
        <v>0</v>
      </c>
      <c r="Q178" s="238">
        <f>ROUND(E178*P178,2)</f>
        <v>0</v>
      </c>
      <c r="R178" s="238" t="s">
        <v>204</v>
      </c>
      <c r="S178" s="238" t="s">
        <v>116</v>
      </c>
      <c r="T178" s="239" t="s">
        <v>116</v>
      </c>
      <c r="U178" s="221">
        <v>0</v>
      </c>
      <c r="V178" s="221">
        <f>ROUND(E178*U178,2)</f>
        <v>0</v>
      </c>
      <c r="W178" s="221"/>
      <c r="X178" s="221" t="s">
        <v>205</v>
      </c>
      <c r="Y178" s="212"/>
      <c r="Z178" s="212"/>
      <c r="AA178" s="212"/>
      <c r="AB178" s="212"/>
      <c r="AC178" s="212"/>
      <c r="AD178" s="212"/>
      <c r="AE178" s="212"/>
      <c r="AF178" s="212"/>
      <c r="AG178" s="212" t="s">
        <v>206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9"/>
      <c r="B179" s="220"/>
      <c r="C179" s="255" t="s">
        <v>322</v>
      </c>
      <c r="D179" s="222"/>
      <c r="E179" s="223">
        <v>3</v>
      </c>
      <c r="F179" s="221"/>
      <c r="G179" s="221"/>
      <c r="H179" s="221"/>
      <c r="I179" s="221"/>
      <c r="J179" s="221"/>
      <c r="K179" s="221"/>
      <c r="L179" s="221"/>
      <c r="M179" s="221"/>
      <c r="N179" s="221"/>
      <c r="O179" s="221"/>
      <c r="P179" s="221"/>
      <c r="Q179" s="221"/>
      <c r="R179" s="221"/>
      <c r="S179" s="221"/>
      <c r="T179" s="221"/>
      <c r="U179" s="221"/>
      <c r="V179" s="221"/>
      <c r="W179" s="221"/>
      <c r="X179" s="221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122</v>
      </c>
      <c r="AH179" s="212">
        <v>5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33">
        <v>50</v>
      </c>
      <c r="B180" s="234" t="s">
        <v>325</v>
      </c>
      <c r="C180" s="253" t="s">
        <v>326</v>
      </c>
      <c r="D180" s="235" t="s">
        <v>256</v>
      </c>
      <c r="E180" s="236">
        <v>227.84848</v>
      </c>
      <c r="F180" s="237"/>
      <c r="G180" s="238">
        <f>ROUND(E180*F180,2)</f>
        <v>0</v>
      </c>
      <c r="H180" s="237"/>
      <c r="I180" s="238">
        <f>ROUND(E180*H180,2)</f>
        <v>0</v>
      </c>
      <c r="J180" s="237"/>
      <c r="K180" s="238">
        <f>ROUND(E180*J180,2)</f>
        <v>0</v>
      </c>
      <c r="L180" s="238">
        <v>21</v>
      </c>
      <c r="M180" s="238">
        <f>G180*(1+L180/100)</f>
        <v>0</v>
      </c>
      <c r="N180" s="238">
        <v>3.7499999999999999E-2</v>
      </c>
      <c r="O180" s="238">
        <f>ROUND(E180*N180,2)</f>
        <v>8.5399999999999991</v>
      </c>
      <c r="P180" s="238">
        <v>0</v>
      </c>
      <c r="Q180" s="238">
        <f>ROUND(E180*P180,2)</f>
        <v>0</v>
      </c>
      <c r="R180" s="238"/>
      <c r="S180" s="238" t="s">
        <v>327</v>
      </c>
      <c r="T180" s="239" t="s">
        <v>328</v>
      </c>
      <c r="U180" s="221">
        <v>0</v>
      </c>
      <c r="V180" s="221">
        <f>ROUND(E180*U180,2)</f>
        <v>0</v>
      </c>
      <c r="W180" s="221"/>
      <c r="X180" s="221" t="s">
        <v>205</v>
      </c>
      <c r="Y180" s="212"/>
      <c r="Z180" s="212"/>
      <c r="AA180" s="212"/>
      <c r="AB180" s="212"/>
      <c r="AC180" s="212"/>
      <c r="AD180" s="212"/>
      <c r="AE180" s="212"/>
      <c r="AF180" s="212"/>
      <c r="AG180" s="212" t="s">
        <v>206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9"/>
      <c r="B181" s="220"/>
      <c r="C181" s="255" t="s">
        <v>329</v>
      </c>
      <c r="D181" s="222"/>
      <c r="E181" s="223">
        <v>221.21212</v>
      </c>
      <c r="F181" s="221"/>
      <c r="G181" s="221"/>
      <c r="H181" s="221"/>
      <c r="I181" s="221"/>
      <c r="J181" s="221"/>
      <c r="K181" s="221"/>
      <c r="L181" s="221"/>
      <c r="M181" s="221"/>
      <c r="N181" s="221"/>
      <c r="O181" s="221"/>
      <c r="P181" s="221"/>
      <c r="Q181" s="221"/>
      <c r="R181" s="221"/>
      <c r="S181" s="221"/>
      <c r="T181" s="221"/>
      <c r="U181" s="221"/>
      <c r="V181" s="221"/>
      <c r="W181" s="221"/>
      <c r="X181" s="221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122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56" t="s">
        <v>253</v>
      </c>
      <c r="D182" s="224"/>
      <c r="E182" s="225">
        <v>6.6363599999999998</v>
      </c>
      <c r="F182" s="221"/>
      <c r="G182" s="221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122</v>
      </c>
      <c r="AH182" s="212">
        <v>4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x14ac:dyDescent="0.2">
      <c r="A183" s="227" t="s">
        <v>110</v>
      </c>
      <c r="B183" s="228" t="s">
        <v>73</v>
      </c>
      <c r="C183" s="252" t="s">
        <v>74</v>
      </c>
      <c r="D183" s="229"/>
      <c r="E183" s="230"/>
      <c r="F183" s="231"/>
      <c r="G183" s="231">
        <f>SUMIF(AG184:AG186,"&lt;&gt;NOR",G184:G186)</f>
        <v>0</v>
      </c>
      <c r="H183" s="231"/>
      <c r="I183" s="231">
        <f>SUM(I184:I186)</f>
        <v>0</v>
      </c>
      <c r="J183" s="231"/>
      <c r="K183" s="231">
        <f>SUM(K184:K186)</f>
        <v>0</v>
      </c>
      <c r="L183" s="231"/>
      <c r="M183" s="231">
        <f>SUM(M184:M186)</f>
        <v>0</v>
      </c>
      <c r="N183" s="231"/>
      <c r="O183" s="231">
        <f>SUM(O184:O186)</f>
        <v>0</v>
      </c>
      <c r="P183" s="231"/>
      <c r="Q183" s="231">
        <f>SUM(Q184:Q186)</f>
        <v>0</v>
      </c>
      <c r="R183" s="231"/>
      <c r="S183" s="231"/>
      <c r="T183" s="232"/>
      <c r="U183" s="226"/>
      <c r="V183" s="226">
        <f>SUM(V184:V186)</f>
        <v>14.54</v>
      </c>
      <c r="W183" s="226"/>
      <c r="X183" s="226"/>
      <c r="AG183" t="s">
        <v>111</v>
      </c>
    </row>
    <row r="184" spans="1:60" ht="22.5" outlineLevel="1" x14ac:dyDescent="0.2">
      <c r="A184" s="233">
        <v>51</v>
      </c>
      <c r="B184" s="234" t="s">
        <v>330</v>
      </c>
      <c r="C184" s="253" t="s">
        <v>331</v>
      </c>
      <c r="D184" s="235" t="s">
        <v>114</v>
      </c>
      <c r="E184" s="236">
        <v>126.46</v>
      </c>
      <c r="F184" s="237"/>
      <c r="G184" s="238">
        <f>ROUND(E184*F184,2)</f>
        <v>0</v>
      </c>
      <c r="H184" s="237"/>
      <c r="I184" s="238">
        <f>ROUND(E184*H184,2)</f>
        <v>0</v>
      </c>
      <c r="J184" s="237"/>
      <c r="K184" s="238">
        <f>ROUND(E184*J184,2)</f>
        <v>0</v>
      </c>
      <c r="L184" s="238">
        <v>21</v>
      </c>
      <c r="M184" s="238">
        <f>G184*(1+L184/100)</f>
        <v>0</v>
      </c>
      <c r="N184" s="238">
        <v>0</v>
      </c>
      <c r="O184" s="238">
        <f>ROUND(E184*N184,2)</f>
        <v>0</v>
      </c>
      <c r="P184" s="238">
        <v>0</v>
      </c>
      <c r="Q184" s="238">
        <f>ROUND(E184*P184,2)</f>
        <v>0</v>
      </c>
      <c r="R184" s="238" t="s">
        <v>115</v>
      </c>
      <c r="S184" s="238" t="s">
        <v>116</v>
      </c>
      <c r="T184" s="239" t="s">
        <v>116</v>
      </c>
      <c r="U184" s="221">
        <v>0.115</v>
      </c>
      <c r="V184" s="221">
        <f>ROUND(E184*U184,2)</f>
        <v>14.54</v>
      </c>
      <c r="W184" s="221"/>
      <c r="X184" s="221" t="s">
        <v>117</v>
      </c>
      <c r="Y184" s="212"/>
      <c r="Z184" s="212"/>
      <c r="AA184" s="212"/>
      <c r="AB184" s="212"/>
      <c r="AC184" s="212"/>
      <c r="AD184" s="212"/>
      <c r="AE184" s="212"/>
      <c r="AF184" s="212"/>
      <c r="AG184" s="212" t="s">
        <v>118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ht="22.5" outlineLevel="1" x14ac:dyDescent="0.2">
      <c r="A185" s="219"/>
      <c r="B185" s="220"/>
      <c r="C185" s="254" t="s">
        <v>332</v>
      </c>
      <c r="D185" s="240"/>
      <c r="E185" s="240"/>
      <c r="F185" s="240"/>
      <c r="G185" s="240"/>
      <c r="H185" s="221"/>
      <c r="I185" s="221"/>
      <c r="J185" s="221"/>
      <c r="K185" s="221"/>
      <c r="L185" s="221"/>
      <c r="M185" s="221"/>
      <c r="N185" s="221"/>
      <c r="O185" s="221"/>
      <c r="P185" s="221"/>
      <c r="Q185" s="221"/>
      <c r="R185" s="221"/>
      <c r="S185" s="221"/>
      <c r="T185" s="221"/>
      <c r="U185" s="221"/>
      <c r="V185" s="221"/>
      <c r="W185" s="221"/>
      <c r="X185" s="221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120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41" t="str">
        <f>C185</f>
        <v>krajníků, desek nebo panelů od spojovacího materiálu s odklizením a uložením očištěných hmot a spojovacího materiálu na skládku na vzdálenost do 10 m</v>
      </c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9"/>
      <c r="B186" s="220"/>
      <c r="C186" s="255" t="s">
        <v>333</v>
      </c>
      <c r="D186" s="222"/>
      <c r="E186" s="223">
        <v>126.46</v>
      </c>
      <c r="F186" s="221"/>
      <c r="G186" s="221"/>
      <c r="H186" s="221"/>
      <c r="I186" s="221"/>
      <c r="J186" s="221"/>
      <c r="K186" s="221"/>
      <c r="L186" s="221"/>
      <c r="M186" s="221"/>
      <c r="N186" s="221"/>
      <c r="O186" s="221"/>
      <c r="P186" s="221"/>
      <c r="Q186" s="221"/>
      <c r="R186" s="221"/>
      <c r="S186" s="221"/>
      <c r="T186" s="221"/>
      <c r="U186" s="221"/>
      <c r="V186" s="221"/>
      <c r="W186" s="221"/>
      <c r="X186" s="221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122</v>
      </c>
      <c r="AH186" s="212">
        <v>5</v>
      </c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x14ac:dyDescent="0.2">
      <c r="A187" s="227" t="s">
        <v>110</v>
      </c>
      <c r="B187" s="228" t="s">
        <v>75</v>
      </c>
      <c r="C187" s="252" t="s">
        <v>76</v>
      </c>
      <c r="D187" s="229"/>
      <c r="E187" s="230"/>
      <c r="F187" s="231"/>
      <c r="G187" s="231">
        <f>SUMIF(AG188:AG196,"&lt;&gt;NOR",G188:G196)</f>
        <v>0</v>
      </c>
      <c r="H187" s="231"/>
      <c r="I187" s="231">
        <f>SUM(I188:I196)</f>
        <v>0</v>
      </c>
      <c r="J187" s="231"/>
      <c r="K187" s="231">
        <f>SUM(K188:K196)</f>
        <v>0</v>
      </c>
      <c r="L187" s="231"/>
      <c r="M187" s="231">
        <f>SUM(M188:M196)</f>
        <v>0</v>
      </c>
      <c r="N187" s="231"/>
      <c r="O187" s="231">
        <f>SUM(O188:O196)</f>
        <v>0</v>
      </c>
      <c r="P187" s="231"/>
      <c r="Q187" s="231">
        <f>SUM(Q188:Q196)</f>
        <v>0</v>
      </c>
      <c r="R187" s="231"/>
      <c r="S187" s="231"/>
      <c r="T187" s="232"/>
      <c r="U187" s="226"/>
      <c r="V187" s="226">
        <f>SUM(V188:V196)</f>
        <v>301.70000000000005</v>
      </c>
      <c r="W187" s="226"/>
      <c r="X187" s="226"/>
      <c r="AG187" t="s">
        <v>111</v>
      </c>
    </row>
    <row r="188" spans="1:60" ht="22.5" outlineLevel="1" x14ac:dyDescent="0.2">
      <c r="A188" s="233">
        <v>52</v>
      </c>
      <c r="B188" s="234" t="s">
        <v>334</v>
      </c>
      <c r="C188" s="253" t="s">
        <v>335</v>
      </c>
      <c r="D188" s="235" t="s">
        <v>246</v>
      </c>
      <c r="E188" s="236">
        <v>28.453499999999998</v>
      </c>
      <c r="F188" s="237"/>
      <c r="G188" s="238">
        <f>ROUND(E188*F188,2)</f>
        <v>0</v>
      </c>
      <c r="H188" s="237"/>
      <c r="I188" s="238">
        <f>ROUND(E188*H188,2)</f>
        <v>0</v>
      </c>
      <c r="J188" s="237"/>
      <c r="K188" s="238">
        <f>ROUND(E188*J188,2)</f>
        <v>0</v>
      </c>
      <c r="L188" s="238">
        <v>21</v>
      </c>
      <c r="M188" s="238">
        <f>G188*(1+L188/100)</f>
        <v>0</v>
      </c>
      <c r="N188" s="238">
        <v>0</v>
      </c>
      <c r="O188" s="238">
        <f>ROUND(E188*N188,2)</f>
        <v>0</v>
      </c>
      <c r="P188" s="238">
        <v>0</v>
      </c>
      <c r="Q188" s="238">
        <f>ROUND(E188*P188,2)</f>
        <v>0</v>
      </c>
      <c r="R188" s="238" t="s">
        <v>336</v>
      </c>
      <c r="S188" s="238" t="s">
        <v>116</v>
      </c>
      <c r="T188" s="239" t="s">
        <v>116</v>
      </c>
      <c r="U188" s="221">
        <v>0.155</v>
      </c>
      <c r="V188" s="221">
        <f>ROUND(E188*U188,2)</f>
        <v>4.41</v>
      </c>
      <c r="W188" s="221"/>
      <c r="X188" s="221" t="s">
        <v>117</v>
      </c>
      <c r="Y188" s="212"/>
      <c r="Z188" s="212"/>
      <c r="AA188" s="212"/>
      <c r="AB188" s="212"/>
      <c r="AC188" s="212"/>
      <c r="AD188" s="212"/>
      <c r="AE188" s="212"/>
      <c r="AF188" s="212"/>
      <c r="AG188" s="212" t="s">
        <v>118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ht="22.5" outlineLevel="1" x14ac:dyDescent="0.2">
      <c r="A189" s="219"/>
      <c r="B189" s="220"/>
      <c r="C189" s="254" t="s">
        <v>337</v>
      </c>
      <c r="D189" s="240"/>
      <c r="E189" s="240"/>
      <c r="F189" s="240"/>
      <c r="G189" s="240"/>
      <c r="H189" s="221"/>
      <c r="I189" s="221"/>
      <c r="J189" s="221"/>
      <c r="K189" s="221"/>
      <c r="L189" s="221"/>
      <c r="M189" s="221"/>
      <c r="N189" s="221"/>
      <c r="O189" s="221"/>
      <c r="P189" s="221"/>
      <c r="Q189" s="221"/>
      <c r="R189" s="221"/>
      <c r="S189" s="221"/>
      <c r="T189" s="221"/>
      <c r="U189" s="221"/>
      <c r="V189" s="221"/>
      <c r="W189" s="221"/>
      <c r="X189" s="221"/>
      <c r="Y189" s="212"/>
      <c r="Z189" s="212"/>
      <c r="AA189" s="212"/>
      <c r="AB189" s="212"/>
      <c r="AC189" s="212"/>
      <c r="AD189" s="212"/>
      <c r="AE189" s="212"/>
      <c r="AF189" s="212"/>
      <c r="AG189" s="212" t="s">
        <v>120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41" t="str">
        <f>C189</f>
        <v>vybouraných hmot se složením a hrubým urovnáním nebo přeložením na jiný dopravní prostředek, nebo nakládání na dopravní prostředek pro vodorovnou dopravu,</v>
      </c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9"/>
      <c r="B190" s="220"/>
      <c r="C190" s="255" t="s">
        <v>338</v>
      </c>
      <c r="D190" s="222"/>
      <c r="E190" s="223"/>
      <c r="F190" s="221"/>
      <c r="G190" s="221"/>
      <c r="H190" s="221"/>
      <c r="I190" s="221"/>
      <c r="J190" s="221"/>
      <c r="K190" s="221"/>
      <c r="L190" s="221"/>
      <c r="M190" s="221"/>
      <c r="N190" s="221"/>
      <c r="O190" s="221"/>
      <c r="P190" s="221"/>
      <c r="Q190" s="221"/>
      <c r="R190" s="221"/>
      <c r="S190" s="221"/>
      <c r="T190" s="221"/>
      <c r="U190" s="221"/>
      <c r="V190" s="221"/>
      <c r="W190" s="221"/>
      <c r="X190" s="221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122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9"/>
      <c r="B191" s="220"/>
      <c r="C191" s="255" t="s">
        <v>339</v>
      </c>
      <c r="D191" s="222"/>
      <c r="E191" s="223">
        <v>28.453499999999998</v>
      </c>
      <c r="F191" s="221"/>
      <c r="G191" s="221"/>
      <c r="H191" s="221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21"/>
      <c r="Y191" s="212"/>
      <c r="Z191" s="212"/>
      <c r="AA191" s="212"/>
      <c r="AB191" s="212"/>
      <c r="AC191" s="212"/>
      <c r="AD191" s="212"/>
      <c r="AE191" s="212"/>
      <c r="AF191" s="212"/>
      <c r="AG191" s="212" t="s">
        <v>122</v>
      </c>
      <c r="AH191" s="212">
        <v>7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33">
        <v>53</v>
      </c>
      <c r="B192" s="234" t="s">
        <v>340</v>
      </c>
      <c r="C192" s="253" t="s">
        <v>341</v>
      </c>
      <c r="D192" s="235" t="s">
        <v>246</v>
      </c>
      <c r="E192" s="236">
        <v>762.27457000000004</v>
      </c>
      <c r="F192" s="237"/>
      <c r="G192" s="238">
        <f>ROUND(E192*F192,2)</f>
        <v>0</v>
      </c>
      <c r="H192" s="237"/>
      <c r="I192" s="238">
        <f>ROUND(E192*H192,2)</f>
        <v>0</v>
      </c>
      <c r="J192" s="237"/>
      <c r="K192" s="238">
        <f>ROUND(E192*J192,2)</f>
        <v>0</v>
      </c>
      <c r="L192" s="238">
        <v>21</v>
      </c>
      <c r="M192" s="238">
        <f>G192*(1+L192/100)</f>
        <v>0</v>
      </c>
      <c r="N192" s="238">
        <v>0</v>
      </c>
      <c r="O192" s="238">
        <f>ROUND(E192*N192,2)</f>
        <v>0</v>
      </c>
      <c r="P192" s="238">
        <v>0</v>
      </c>
      <c r="Q192" s="238">
        <f>ROUND(E192*P192,2)</f>
        <v>0</v>
      </c>
      <c r="R192" s="238" t="s">
        <v>115</v>
      </c>
      <c r="S192" s="238" t="s">
        <v>116</v>
      </c>
      <c r="T192" s="239" t="s">
        <v>116</v>
      </c>
      <c r="U192" s="221">
        <v>0.39</v>
      </c>
      <c r="V192" s="221">
        <f>ROUND(E192*U192,2)</f>
        <v>297.29000000000002</v>
      </c>
      <c r="W192" s="221"/>
      <c r="X192" s="221" t="s">
        <v>342</v>
      </c>
      <c r="Y192" s="212"/>
      <c r="Z192" s="212"/>
      <c r="AA192" s="212"/>
      <c r="AB192" s="212"/>
      <c r="AC192" s="212"/>
      <c r="AD192" s="212"/>
      <c r="AE192" s="212"/>
      <c r="AF192" s="212"/>
      <c r="AG192" s="212" t="s">
        <v>343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9"/>
      <c r="B193" s="220"/>
      <c r="C193" s="254" t="s">
        <v>344</v>
      </c>
      <c r="D193" s="240"/>
      <c r="E193" s="240"/>
      <c r="F193" s="240"/>
      <c r="G193" s="240"/>
      <c r="H193" s="221"/>
      <c r="I193" s="221"/>
      <c r="J193" s="221"/>
      <c r="K193" s="221"/>
      <c r="L193" s="221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1"/>
      <c r="X193" s="221"/>
      <c r="Y193" s="212"/>
      <c r="Z193" s="212"/>
      <c r="AA193" s="212"/>
      <c r="AB193" s="212"/>
      <c r="AC193" s="212"/>
      <c r="AD193" s="212"/>
      <c r="AE193" s="212"/>
      <c r="AF193" s="212"/>
      <c r="AG193" s="212" t="s">
        <v>120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9"/>
      <c r="B194" s="220"/>
      <c r="C194" s="255" t="s">
        <v>345</v>
      </c>
      <c r="D194" s="222"/>
      <c r="E194" s="223"/>
      <c r="F194" s="221"/>
      <c r="G194" s="221"/>
      <c r="H194" s="221"/>
      <c r="I194" s="221"/>
      <c r="J194" s="221"/>
      <c r="K194" s="221"/>
      <c r="L194" s="221"/>
      <c r="M194" s="221"/>
      <c r="N194" s="221"/>
      <c r="O194" s="221"/>
      <c r="P194" s="221"/>
      <c r="Q194" s="221"/>
      <c r="R194" s="221"/>
      <c r="S194" s="221"/>
      <c r="T194" s="221"/>
      <c r="U194" s="221"/>
      <c r="V194" s="221"/>
      <c r="W194" s="221"/>
      <c r="X194" s="221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122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ht="22.5" outlineLevel="1" x14ac:dyDescent="0.2">
      <c r="A195" s="219"/>
      <c r="B195" s="220"/>
      <c r="C195" s="255" t="s">
        <v>346</v>
      </c>
      <c r="D195" s="222"/>
      <c r="E195" s="223"/>
      <c r="F195" s="221"/>
      <c r="G195" s="221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122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9"/>
      <c r="B196" s="220"/>
      <c r="C196" s="255" t="s">
        <v>347</v>
      </c>
      <c r="D196" s="222"/>
      <c r="E196" s="223">
        <v>762.27457000000004</v>
      </c>
      <c r="F196" s="221"/>
      <c r="G196" s="221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21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122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x14ac:dyDescent="0.2">
      <c r="A197" s="227" t="s">
        <v>110</v>
      </c>
      <c r="B197" s="228" t="s">
        <v>77</v>
      </c>
      <c r="C197" s="252" t="s">
        <v>78</v>
      </c>
      <c r="D197" s="229"/>
      <c r="E197" s="230"/>
      <c r="F197" s="231"/>
      <c r="G197" s="231">
        <f>SUMIF(AG198:AG205,"&lt;&gt;NOR",G198:G205)</f>
        <v>0</v>
      </c>
      <c r="H197" s="231"/>
      <c r="I197" s="231">
        <f>SUM(I198:I205)</f>
        <v>0</v>
      </c>
      <c r="J197" s="231"/>
      <c r="K197" s="231">
        <f>SUM(K198:K205)</f>
        <v>0</v>
      </c>
      <c r="L197" s="231"/>
      <c r="M197" s="231">
        <f>SUM(M198:M205)</f>
        <v>0</v>
      </c>
      <c r="N197" s="231"/>
      <c r="O197" s="231">
        <f>SUM(O198:O205)</f>
        <v>0.11</v>
      </c>
      <c r="P197" s="231"/>
      <c r="Q197" s="231">
        <f>SUM(Q198:Q205)</f>
        <v>0</v>
      </c>
      <c r="R197" s="231"/>
      <c r="S197" s="231"/>
      <c r="T197" s="232"/>
      <c r="U197" s="226"/>
      <c r="V197" s="226">
        <f>SUM(V198:V205)</f>
        <v>0.37</v>
      </c>
      <c r="W197" s="226"/>
      <c r="X197" s="226"/>
      <c r="AG197" t="s">
        <v>111</v>
      </c>
    </row>
    <row r="198" spans="1:60" outlineLevel="1" x14ac:dyDescent="0.2">
      <c r="A198" s="233">
        <v>54</v>
      </c>
      <c r="B198" s="234" t="s">
        <v>348</v>
      </c>
      <c r="C198" s="253" t="s">
        <v>349</v>
      </c>
      <c r="D198" s="235" t="s">
        <v>350</v>
      </c>
      <c r="E198" s="236">
        <v>1</v>
      </c>
      <c r="F198" s="237"/>
      <c r="G198" s="238">
        <f>ROUND(E198*F198,2)</f>
        <v>0</v>
      </c>
      <c r="H198" s="237"/>
      <c r="I198" s="238">
        <f>ROUND(E198*H198,2)</f>
        <v>0</v>
      </c>
      <c r="J198" s="237"/>
      <c r="K198" s="238">
        <f>ROUND(E198*J198,2)</f>
        <v>0</v>
      </c>
      <c r="L198" s="238">
        <v>21</v>
      </c>
      <c r="M198" s="238">
        <f>G198*(1+L198/100)</f>
        <v>0</v>
      </c>
      <c r="N198" s="238">
        <v>0.05</v>
      </c>
      <c r="O198" s="238">
        <f>ROUND(E198*N198,2)</f>
        <v>0.05</v>
      </c>
      <c r="P198" s="238">
        <v>0</v>
      </c>
      <c r="Q198" s="238">
        <f>ROUND(E198*P198,2)</f>
        <v>0</v>
      </c>
      <c r="R198" s="238"/>
      <c r="S198" s="238" t="s">
        <v>327</v>
      </c>
      <c r="T198" s="239" t="s">
        <v>328</v>
      </c>
      <c r="U198" s="221">
        <v>0</v>
      </c>
      <c r="V198" s="221">
        <f>ROUND(E198*U198,2)</f>
        <v>0</v>
      </c>
      <c r="W198" s="221"/>
      <c r="X198" s="221" t="s">
        <v>117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118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9"/>
      <c r="B199" s="220"/>
      <c r="C199" s="259" t="s">
        <v>351</v>
      </c>
      <c r="D199" s="250"/>
      <c r="E199" s="250"/>
      <c r="F199" s="250"/>
      <c r="G199" s="250"/>
      <c r="H199" s="221"/>
      <c r="I199" s="221"/>
      <c r="J199" s="221"/>
      <c r="K199" s="221"/>
      <c r="L199" s="221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1"/>
      <c r="X199" s="221"/>
      <c r="Y199" s="212"/>
      <c r="Z199" s="212"/>
      <c r="AA199" s="212"/>
      <c r="AB199" s="212"/>
      <c r="AC199" s="212"/>
      <c r="AD199" s="212"/>
      <c r="AE199" s="212"/>
      <c r="AF199" s="212"/>
      <c r="AG199" s="212" t="s">
        <v>200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1" x14ac:dyDescent="0.2">
      <c r="A200" s="243">
        <v>55</v>
      </c>
      <c r="B200" s="244" t="s">
        <v>352</v>
      </c>
      <c r="C200" s="258" t="s">
        <v>353</v>
      </c>
      <c r="D200" s="245" t="s">
        <v>350</v>
      </c>
      <c r="E200" s="246">
        <v>2</v>
      </c>
      <c r="F200" s="247"/>
      <c r="G200" s="248">
        <f>ROUND(E200*F200,2)</f>
        <v>0</v>
      </c>
      <c r="H200" s="247"/>
      <c r="I200" s="248">
        <f>ROUND(E200*H200,2)</f>
        <v>0</v>
      </c>
      <c r="J200" s="247"/>
      <c r="K200" s="248">
        <f>ROUND(E200*J200,2)</f>
        <v>0</v>
      </c>
      <c r="L200" s="248">
        <v>21</v>
      </c>
      <c r="M200" s="248">
        <f>G200*(1+L200/100)</f>
        <v>0</v>
      </c>
      <c r="N200" s="248">
        <v>0.03</v>
      </c>
      <c r="O200" s="248">
        <f>ROUND(E200*N200,2)</f>
        <v>0.06</v>
      </c>
      <c r="P200" s="248">
        <v>0</v>
      </c>
      <c r="Q200" s="248">
        <f>ROUND(E200*P200,2)</f>
        <v>0</v>
      </c>
      <c r="R200" s="248"/>
      <c r="S200" s="248" t="s">
        <v>327</v>
      </c>
      <c r="T200" s="249" t="s">
        <v>328</v>
      </c>
      <c r="U200" s="221">
        <v>0</v>
      </c>
      <c r="V200" s="221">
        <f>ROUND(E200*U200,2)</f>
        <v>0</v>
      </c>
      <c r="W200" s="221"/>
      <c r="X200" s="221" t="s">
        <v>117</v>
      </c>
      <c r="Y200" s="212"/>
      <c r="Z200" s="212"/>
      <c r="AA200" s="212"/>
      <c r="AB200" s="212"/>
      <c r="AC200" s="212"/>
      <c r="AD200" s="212"/>
      <c r="AE200" s="212"/>
      <c r="AF200" s="212"/>
      <c r="AG200" s="212" t="s">
        <v>118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33">
        <v>56</v>
      </c>
      <c r="B201" s="234" t="s">
        <v>354</v>
      </c>
      <c r="C201" s="253" t="s">
        <v>355</v>
      </c>
      <c r="D201" s="235" t="s">
        <v>246</v>
      </c>
      <c r="E201" s="236">
        <v>0.11</v>
      </c>
      <c r="F201" s="237"/>
      <c r="G201" s="238">
        <f>ROUND(E201*F201,2)</f>
        <v>0</v>
      </c>
      <c r="H201" s="237"/>
      <c r="I201" s="238">
        <f>ROUND(E201*H201,2)</f>
        <v>0</v>
      </c>
      <c r="J201" s="237"/>
      <c r="K201" s="238">
        <f>ROUND(E201*J201,2)</f>
        <v>0</v>
      </c>
      <c r="L201" s="238">
        <v>21</v>
      </c>
      <c r="M201" s="238">
        <f>G201*(1+L201/100)</f>
        <v>0</v>
      </c>
      <c r="N201" s="238">
        <v>0</v>
      </c>
      <c r="O201" s="238">
        <f>ROUND(E201*N201,2)</f>
        <v>0</v>
      </c>
      <c r="P201" s="238">
        <v>0</v>
      </c>
      <c r="Q201" s="238">
        <f>ROUND(E201*P201,2)</f>
        <v>0</v>
      </c>
      <c r="R201" s="238" t="s">
        <v>356</v>
      </c>
      <c r="S201" s="238" t="s">
        <v>116</v>
      </c>
      <c r="T201" s="239" t="s">
        <v>116</v>
      </c>
      <c r="U201" s="221">
        <v>3.327</v>
      </c>
      <c r="V201" s="221">
        <f>ROUND(E201*U201,2)</f>
        <v>0.37</v>
      </c>
      <c r="W201" s="221"/>
      <c r="X201" s="221" t="s">
        <v>342</v>
      </c>
      <c r="Y201" s="212"/>
      <c r="Z201" s="212"/>
      <c r="AA201" s="212"/>
      <c r="AB201" s="212"/>
      <c r="AC201" s="212"/>
      <c r="AD201" s="212"/>
      <c r="AE201" s="212"/>
      <c r="AF201" s="212"/>
      <c r="AG201" s="212" t="s">
        <v>343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9"/>
      <c r="B202" s="220"/>
      <c r="C202" s="254" t="s">
        <v>357</v>
      </c>
      <c r="D202" s="240"/>
      <c r="E202" s="240"/>
      <c r="F202" s="240"/>
      <c r="G202" s="240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221"/>
      <c r="U202" s="221"/>
      <c r="V202" s="221"/>
      <c r="W202" s="221"/>
      <c r="X202" s="221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120</v>
      </c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9"/>
      <c r="B203" s="220"/>
      <c r="C203" s="255" t="s">
        <v>345</v>
      </c>
      <c r="D203" s="222"/>
      <c r="E203" s="223"/>
      <c r="F203" s="221"/>
      <c r="G203" s="221"/>
      <c r="H203" s="221"/>
      <c r="I203" s="221"/>
      <c r="J203" s="221"/>
      <c r="K203" s="221"/>
      <c r="L203" s="221"/>
      <c r="M203" s="221"/>
      <c r="N203" s="221"/>
      <c r="O203" s="221"/>
      <c r="P203" s="221"/>
      <c r="Q203" s="221"/>
      <c r="R203" s="221"/>
      <c r="S203" s="221"/>
      <c r="T203" s="221"/>
      <c r="U203" s="221"/>
      <c r="V203" s="221"/>
      <c r="W203" s="221"/>
      <c r="X203" s="221"/>
      <c r="Y203" s="212"/>
      <c r="Z203" s="212"/>
      <c r="AA203" s="212"/>
      <c r="AB203" s="212"/>
      <c r="AC203" s="212"/>
      <c r="AD203" s="212"/>
      <c r="AE203" s="212"/>
      <c r="AF203" s="212"/>
      <c r="AG203" s="212" t="s">
        <v>122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9"/>
      <c r="B204" s="220"/>
      <c r="C204" s="255" t="s">
        <v>358</v>
      </c>
      <c r="D204" s="222"/>
      <c r="E204" s="223"/>
      <c r="F204" s="221"/>
      <c r="G204" s="221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21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122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55" t="s">
        <v>359</v>
      </c>
      <c r="D205" s="222"/>
      <c r="E205" s="223">
        <v>0.11</v>
      </c>
      <c r="F205" s="221"/>
      <c r="G205" s="221"/>
      <c r="H205" s="221"/>
      <c r="I205" s="221"/>
      <c r="J205" s="221"/>
      <c r="K205" s="221"/>
      <c r="L205" s="221"/>
      <c r="M205" s="221"/>
      <c r="N205" s="221"/>
      <c r="O205" s="221"/>
      <c r="P205" s="221"/>
      <c r="Q205" s="221"/>
      <c r="R205" s="221"/>
      <c r="S205" s="221"/>
      <c r="T205" s="221"/>
      <c r="U205" s="221"/>
      <c r="V205" s="221"/>
      <c r="W205" s="221"/>
      <c r="X205" s="221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122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x14ac:dyDescent="0.2">
      <c r="A206" s="227" t="s">
        <v>110</v>
      </c>
      <c r="B206" s="228" t="s">
        <v>79</v>
      </c>
      <c r="C206" s="252" t="s">
        <v>80</v>
      </c>
      <c r="D206" s="229"/>
      <c r="E206" s="230"/>
      <c r="F206" s="231"/>
      <c r="G206" s="231">
        <f>SUMIF(AG207:AG222,"&lt;&gt;NOR",G207:G222)</f>
        <v>0</v>
      </c>
      <c r="H206" s="231"/>
      <c r="I206" s="231">
        <f>SUM(I207:I222)</f>
        <v>0</v>
      </c>
      <c r="J206" s="231"/>
      <c r="K206" s="231">
        <f>SUM(K207:K222)</f>
        <v>0</v>
      </c>
      <c r="L206" s="231"/>
      <c r="M206" s="231">
        <f>SUM(M207:M222)</f>
        <v>0</v>
      </c>
      <c r="N206" s="231"/>
      <c r="O206" s="231">
        <f>SUM(O207:O222)</f>
        <v>0</v>
      </c>
      <c r="P206" s="231"/>
      <c r="Q206" s="231">
        <f>SUM(Q207:Q222)</f>
        <v>0</v>
      </c>
      <c r="R206" s="231"/>
      <c r="S206" s="231"/>
      <c r="T206" s="232"/>
      <c r="U206" s="226"/>
      <c r="V206" s="226">
        <f>SUM(V207:V222)</f>
        <v>49.81</v>
      </c>
      <c r="W206" s="226"/>
      <c r="X206" s="226"/>
      <c r="AG206" t="s">
        <v>111</v>
      </c>
    </row>
    <row r="207" spans="1:60" ht="22.5" outlineLevel="1" x14ac:dyDescent="0.2">
      <c r="A207" s="233">
        <v>57</v>
      </c>
      <c r="B207" s="234" t="s">
        <v>360</v>
      </c>
      <c r="C207" s="253" t="s">
        <v>361</v>
      </c>
      <c r="D207" s="235" t="s">
        <v>246</v>
      </c>
      <c r="E207" s="236">
        <v>101.65228</v>
      </c>
      <c r="F207" s="237"/>
      <c r="G207" s="238">
        <f>ROUND(E207*F207,2)</f>
        <v>0</v>
      </c>
      <c r="H207" s="237"/>
      <c r="I207" s="238">
        <f>ROUND(E207*H207,2)</f>
        <v>0</v>
      </c>
      <c r="J207" s="237"/>
      <c r="K207" s="238">
        <f>ROUND(E207*J207,2)</f>
        <v>0</v>
      </c>
      <c r="L207" s="238">
        <v>21</v>
      </c>
      <c r="M207" s="238">
        <f>G207*(1+L207/100)</f>
        <v>0</v>
      </c>
      <c r="N207" s="238">
        <v>0</v>
      </c>
      <c r="O207" s="238">
        <f>ROUND(E207*N207,2)</f>
        <v>0</v>
      </c>
      <c r="P207" s="238">
        <v>0</v>
      </c>
      <c r="Q207" s="238">
        <f>ROUND(E207*P207,2)</f>
        <v>0</v>
      </c>
      <c r="R207" s="238" t="s">
        <v>362</v>
      </c>
      <c r="S207" s="238" t="s">
        <v>116</v>
      </c>
      <c r="T207" s="239" t="s">
        <v>116</v>
      </c>
      <c r="U207" s="221">
        <v>0.49</v>
      </c>
      <c r="V207" s="221">
        <f>ROUND(E207*U207,2)</f>
        <v>49.81</v>
      </c>
      <c r="W207" s="221"/>
      <c r="X207" s="221" t="s">
        <v>117</v>
      </c>
      <c r="Y207" s="212"/>
      <c r="Z207" s="212"/>
      <c r="AA207" s="212"/>
      <c r="AB207" s="212"/>
      <c r="AC207" s="212"/>
      <c r="AD207" s="212"/>
      <c r="AE207" s="212"/>
      <c r="AF207" s="212"/>
      <c r="AG207" s="212" t="s">
        <v>118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9"/>
      <c r="B208" s="220"/>
      <c r="C208" s="259" t="s">
        <v>363</v>
      </c>
      <c r="D208" s="250"/>
      <c r="E208" s="250"/>
      <c r="F208" s="250"/>
      <c r="G208" s="250"/>
      <c r="H208" s="221"/>
      <c r="I208" s="221"/>
      <c r="J208" s="221"/>
      <c r="K208" s="221"/>
      <c r="L208" s="221"/>
      <c r="M208" s="221"/>
      <c r="N208" s="221"/>
      <c r="O208" s="221"/>
      <c r="P208" s="221"/>
      <c r="Q208" s="221"/>
      <c r="R208" s="221"/>
      <c r="S208" s="221"/>
      <c r="T208" s="221"/>
      <c r="U208" s="221"/>
      <c r="V208" s="221"/>
      <c r="W208" s="221"/>
      <c r="X208" s="221"/>
      <c r="Y208" s="212"/>
      <c r="Z208" s="212"/>
      <c r="AA208" s="212"/>
      <c r="AB208" s="212"/>
      <c r="AC208" s="212"/>
      <c r="AD208" s="212"/>
      <c r="AE208" s="212"/>
      <c r="AF208" s="212"/>
      <c r="AG208" s="212" t="s">
        <v>200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9"/>
      <c r="B209" s="220"/>
      <c r="C209" s="255" t="s">
        <v>364</v>
      </c>
      <c r="D209" s="222"/>
      <c r="E209" s="223"/>
      <c r="F209" s="221"/>
      <c r="G209" s="221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21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122</v>
      </c>
      <c r="AH209" s="212">
        <v>0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9"/>
      <c r="B210" s="220"/>
      <c r="C210" s="255" t="s">
        <v>365</v>
      </c>
      <c r="D210" s="222"/>
      <c r="E210" s="223"/>
      <c r="F210" s="221"/>
      <c r="G210" s="221"/>
      <c r="H210" s="221"/>
      <c r="I210" s="221"/>
      <c r="J210" s="221"/>
      <c r="K210" s="221"/>
      <c r="L210" s="221"/>
      <c r="M210" s="221"/>
      <c r="N210" s="221"/>
      <c r="O210" s="221"/>
      <c r="P210" s="221"/>
      <c r="Q210" s="221"/>
      <c r="R210" s="221"/>
      <c r="S210" s="221"/>
      <c r="T210" s="221"/>
      <c r="U210" s="221"/>
      <c r="V210" s="221"/>
      <c r="W210" s="221"/>
      <c r="X210" s="221"/>
      <c r="Y210" s="212"/>
      <c r="Z210" s="212"/>
      <c r="AA210" s="212"/>
      <c r="AB210" s="212"/>
      <c r="AC210" s="212"/>
      <c r="AD210" s="212"/>
      <c r="AE210" s="212"/>
      <c r="AF210" s="212"/>
      <c r="AG210" s="212" t="s">
        <v>122</v>
      </c>
      <c r="AH210" s="212">
        <v>0</v>
      </c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9"/>
      <c r="B211" s="220"/>
      <c r="C211" s="255" t="s">
        <v>366</v>
      </c>
      <c r="D211" s="222"/>
      <c r="E211" s="223">
        <v>92.899780000000007</v>
      </c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122</v>
      </c>
      <c r="AH211" s="212">
        <v>0</v>
      </c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9"/>
      <c r="B212" s="220"/>
      <c r="C212" s="255" t="s">
        <v>367</v>
      </c>
      <c r="D212" s="222"/>
      <c r="E212" s="223">
        <v>8.7524999999999995</v>
      </c>
      <c r="F212" s="221"/>
      <c r="G212" s="221"/>
      <c r="H212" s="221"/>
      <c r="I212" s="221"/>
      <c r="J212" s="221"/>
      <c r="K212" s="221"/>
      <c r="L212" s="221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1"/>
      <c r="X212" s="221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122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33">
        <v>58</v>
      </c>
      <c r="B213" s="234" t="s">
        <v>368</v>
      </c>
      <c r="C213" s="253" t="s">
        <v>369</v>
      </c>
      <c r="D213" s="235" t="s">
        <v>246</v>
      </c>
      <c r="E213" s="236">
        <v>566.15117999999995</v>
      </c>
      <c r="F213" s="237"/>
      <c r="G213" s="238">
        <f>ROUND(E213*F213,2)</f>
        <v>0</v>
      </c>
      <c r="H213" s="237"/>
      <c r="I213" s="238">
        <f>ROUND(E213*H213,2)</f>
        <v>0</v>
      </c>
      <c r="J213" s="237"/>
      <c r="K213" s="238">
        <f>ROUND(E213*J213,2)</f>
        <v>0</v>
      </c>
      <c r="L213" s="238">
        <v>21</v>
      </c>
      <c r="M213" s="238">
        <f>G213*(1+L213/100)</f>
        <v>0</v>
      </c>
      <c r="N213" s="238">
        <v>0</v>
      </c>
      <c r="O213" s="238">
        <f>ROUND(E213*N213,2)</f>
        <v>0</v>
      </c>
      <c r="P213" s="238">
        <v>0</v>
      </c>
      <c r="Q213" s="238">
        <f>ROUND(E213*P213,2)</f>
        <v>0</v>
      </c>
      <c r="R213" s="238" t="s">
        <v>362</v>
      </c>
      <c r="S213" s="238" t="s">
        <v>116</v>
      </c>
      <c r="T213" s="239" t="s">
        <v>116</v>
      </c>
      <c r="U213" s="221">
        <v>0</v>
      </c>
      <c r="V213" s="221">
        <f>ROUND(E213*U213,2)</f>
        <v>0</v>
      </c>
      <c r="W213" s="221"/>
      <c r="X213" s="221" t="s">
        <v>117</v>
      </c>
      <c r="Y213" s="212"/>
      <c r="Z213" s="212"/>
      <c r="AA213" s="212"/>
      <c r="AB213" s="212"/>
      <c r="AC213" s="212"/>
      <c r="AD213" s="212"/>
      <c r="AE213" s="212"/>
      <c r="AF213" s="212"/>
      <c r="AG213" s="212" t="s">
        <v>118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9"/>
      <c r="B214" s="220"/>
      <c r="C214" s="255" t="s">
        <v>364</v>
      </c>
      <c r="D214" s="222"/>
      <c r="E214" s="223"/>
      <c r="F214" s="221"/>
      <c r="G214" s="221"/>
      <c r="H214" s="221"/>
      <c r="I214" s="221"/>
      <c r="J214" s="221"/>
      <c r="K214" s="221"/>
      <c r="L214" s="221"/>
      <c r="M214" s="221"/>
      <c r="N214" s="221"/>
      <c r="O214" s="221"/>
      <c r="P214" s="221"/>
      <c r="Q214" s="221"/>
      <c r="R214" s="221"/>
      <c r="S214" s="221"/>
      <c r="T214" s="221"/>
      <c r="U214" s="221"/>
      <c r="V214" s="221"/>
      <c r="W214" s="221"/>
      <c r="X214" s="221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122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9"/>
      <c r="B215" s="220"/>
      <c r="C215" s="255" t="s">
        <v>365</v>
      </c>
      <c r="D215" s="222"/>
      <c r="E215" s="223"/>
      <c r="F215" s="221"/>
      <c r="G215" s="221"/>
      <c r="H215" s="221"/>
      <c r="I215" s="221"/>
      <c r="J215" s="221"/>
      <c r="K215" s="221"/>
      <c r="L215" s="221"/>
      <c r="M215" s="221"/>
      <c r="N215" s="221"/>
      <c r="O215" s="221"/>
      <c r="P215" s="221"/>
      <c r="Q215" s="221"/>
      <c r="R215" s="221"/>
      <c r="S215" s="221"/>
      <c r="T215" s="221"/>
      <c r="U215" s="221"/>
      <c r="V215" s="221"/>
      <c r="W215" s="221"/>
      <c r="X215" s="221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122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9"/>
      <c r="B216" s="220"/>
      <c r="C216" s="255" t="s">
        <v>370</v>
      </c>
      <c r="D216" s="222"/>
      <c r="E216" s="223">
        <v>557.39868000000001</v>
      </c>
      <c r="F216" s="221"/>
      <c r="G216" s="221"/>
      <c r="H216" s="221"/>
      <c r="I216" s="221"/>
      <c r="J216" s="221"/>
      <c r="K216" s="221"/>
      <c r="L216" s="221"/>
      <c r="M216" s="221"/>
      <c r="N216" s="221"/>
      <c r="O216" s="221"/>
      <c r="P216" s="221"/>
      <c r="Q216" s="221"/>
      <c r="R216" s="221"/>
      <c r="S216" s="221"/>
      <c r="T216" s="221"/>
      <c r="U216" s="221"/>
      <c r="V216" s="221"/>
      <c r="W216" s="221"/>
      <c r="X216" s="221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122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19"/>
      <c r="B217" s="220"/>
      <c r="C217" s="255" t="s">
        <v>367</v>
      </c>
      <c r="D217" s="222"/>
      <c r="E217" s="223">
        <v>8.7524999999999995</v>
      </c>
      <c r="F217" s="221"/>
      <c r="G217" s="221"/>
      <c r="H217" s="221"/>
      <c r="I217" s="221"/>
      <c r="J217" s="221"/>
      <c r="K217" s="221"/>
      <c r="L217" s="221"/>
      <c r="M217" s="221"/>
      <c r="N217" s="221"/>
      <c r="O217" s="221"/>
      <c r="P217" s="221"/>
      <c r="Q217" s="221"/>
      <c r="R217" s="221"/>
      <c r="S217" s="221"/>
      <c r="T217" s="221"/>
      <c r="U217" s="221"/>
      <c r="V217" s="221"/>
      <c r="W217" s="221"/>
      <c r="X217" s="221"/>
      <c r="Y217" s="212"/>
      <c r="Z217" s="212"/>
      <c r="AA217" s="212"/>
      <c r="AB217" s="212"/>
      <c r="AC217" s="212"/>
      <c r="AD217" s="212"/>
      <c r="AE217" s="212"/>
      <c r="AF217" s="212"/>
      <c r="AG217" s="212" t="s">
        <v>122</v>
      </c>
      <c r="AH217" s="212">
        <v>0</v>
      </c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33">
        <v>59</v>
      </c>
      <c r="B218" s="234" t="s">
        <v>371</v>
      </c>
      <c r="C218" s="253" t="s">
        <v>372</v>
      </c>
      <c r="D218" s="235" t="s">
        <v>246</v>
      </c>
      <c r="E218" s="236">
        <v>101.65228</v>
      </c>
      <c r="F218" s="237"/>
      <c r="G218" s="238">
        <f>ROUND(E218*F218,2)</f>
        <v>0</v>
      </c>
      <c r="H218" s="237"/>
      <c r="I218" s="238">
        <f>ROUND(E218*H218,2)</f>
        <v>0</v>
      </c>
      <c r="J218" s="237"/>
      <c r="K218" s="238">
        <f>ROUND(E218*J218,2)</f>
        <v>0</v>
      </c>
      <c r="L218" s="238">
        <v>21</v>
      </c>
      <c r="M218" s="238">
        <f>G218*(1+L218/100)</f>
        <v>0</v>
      </c>
      <c r="N218" s="238">
        <v>0</v>
      </c>
      <c r="O218" s="238">
        <f>ROUND(E218*N218,2)</f>
        <v>0</v>
      </c>
      <c r="P218" s="238">
        <v>0</v>
      </c>
      <c r="Q218" s="238">
        <f>ROUND(E218*P218,2)</f>
        <v>0</v>
      </c>
      <c r="R218" s="238" t="s">
        <v>362</v>
      </c>
      <c r="S218" s="238" t="s">
        <v>116</v>
      </c>
      <c r="T218" s="239" t="s">
        <v>116</v>
      </c>
      <c r="U218" s="221">
        <v>0</v>
      </c>
      <c r="V218" s="221">
        <f>ROUND(E218*U218,2)</f>
        <v>0</v>
      </c>
      <c r="W218" s="221"/>
      <c r="X218" s="221" t="s">
        <v>117</v>
      </c>
      <c r="Y218" s="212"/>
      <c r="Z218" s="212"/>
      <c r="AA218" s="212"/>
      <c r="AB218" s="212"/>
      <c r="AC218" s="212"/>
      <c r="AD218" s="212"/>
      <c r="AE218" s="212"/>
      <c r="AF218" s="212"/>
      <c r="AG218" s="212" t="s">
        <v>118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19"/>
      <c r="B219" s="220"/>
      <c r="C219" s="255" t="s">
        <v>364</v>
      </c>
      <c r="D219" s="222"/>
      <c r="E219" s="223"/>
      <c r="F219" s="221"/>
      <c r="G219" s="221"/>
      <c r="H219" s="221"/>
      <c r="I219" s="221"/>
      <c r="J219" s="221"/>
      <c r="K219" s="221"/>
      <c r="L219" s="221"/>
      <c r="M219" s="221"/>
      <c r="N219" s="221"/>
      <c r="O219" s="221"/>
      <c r="P219" s="221"/>
      <c r="Q219" s="221"/>
      <c r="R219" s="221"/>
      <c r="S219" s="221"/>
      <c r="T219" s="221"/>
      <c r="U219" s="221"/>
      <c r="V219" s="221"/>
      <c r="W219" s="221"/>
      <c r="X219" s="221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122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9"/>
      <c r="B220" s="220"/>
      <c r="C220" s="255" t="s">
        <v>365</v>
      </c>
      <c r="D220" s="222"/>
      <c r="E220" s="223"/>
      <c r="F220" s="221"/>
      <c r="G220" s="221"/>
      <c r="H220" s="221"/>
      <c r="I220" s="221"/>
      <c r="J220" s="221"/>
      <c r="K220" s="221"/>
      <c r="L220" s="221"/>
      <c r="M220" s="221"/>
      <c r="N220" s="221"/>
      <c r="O220" s="221"/>
      <c r="P220" s="221"/>
      <c r="Q220" s="221"/>
      <c r="R220" s="221"/>
      <c r="S220" s="221"/>
      <c r="T220" s="221"/>
      <c r="U220" s="221"/>
      <c r="V220" s="221"/>
      <c r="W220" s="221"/>
      <c r="X220" s="221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122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9"/>
      <c r="B221" s="220"/>
      <c r="C221" s="255" t="s">
        <v>366</v>
      </c>
      <c r="D221" s="222"/>
      <c r="E221" s="223">
        <v>92.899780000000007</v>
      </c>
      <c r="F221" s="221"/>
      <c r="G221" s="221"/>
      <c r="H221" s="221"/>
      <c r="I221" s="221"/>
      <c r="J221" s="221"/>
      <c r="K221" s="221"/>
      <c r="L221" s="221"/>
      <c r="M221" s="221"/>
      <c r="N221" s="221"/>
      <c r="O221" s="221"/>
      <c r="P221" s="221"/>
      <c r="Q221" s="221"/>
      <c r="R221" s="221"/>
      <c r="S221" s="221"/>
      <c r="T221" s="221"/>
      <c r="U221" s="221"/>
      <c r="V221" s="221"/>
      <c r="W221" s="221"/>
      <c r="X221" s="221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122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19"/>
      <c r="B222" s="220"/>
      <c r="C222" s="255" t="s">
        <v>367</v>
      </c>
      <c r="D222" s="222"/>
      <c r="E222" s="223">
        <v>8.7524999999999995</v>
      </c>
      <c r="F222" s="221"/>
      <c r="G222" s="221"/>
      <c r="H222" s="221"/>
      <c r="I222" s="221"/>
      <c r="J222" s="221"/>
      <c r="K222" s="221"/>
      <c r="L222" s="221"/>
      <c r="M222" s="221"/>
      <c r="N222" s="221"/>
      <c r="O222" s="221"/>
      <c r="P222" s="221"/>
      <c r="Q222" s="221"/>
      <c r="R222" s="221"/>
      <c r="S222" s="221"/>
      <c r="T222" s="221"/>
      <c r="U222" s="221"/>
      <c r="V222" s="221"/>
      <c r="W222" s="221"/>
      <c r="X222" s="221"/>
      <c r="Y222" s="212"/>
      <c r="Z222" s="212"/>
      <c r="AA222" s="212"/>
      <c r="AB222" s="212"/>
      <c r="AC222" s="212"/>
      <c r="AD222" s="212"/>
      <c r="AE222" s="212"/>
      <c r="AF222" s="212"/>
      <c r="AG222" s="212" t="s">
        <v>122</v>
      </c>
      <c r="AH222" s="212">
        <v>0</v>
      </c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x14ac:dyDescent="0.2">
      <c r="A223" s="227" t="s">
        <v>110</v>
      </c>
      <c r="B223" s="228" t="s">
        <v>82</v>
      </c>
      <c r="C223" s="252" t="s">
        <v>27</v>
      </c>
      <c r="D223" s="229"/>
      <c r="E223" s="230"/>
      <c r="F223" s="231"/>
      <c r="G223" s="231">
        <f>SUMIF(AG224:AG229,"&lt;&gt;NOR",G224:G229)</f>
        <v>0</v>
      </c>
      <c r="H223" s="231"/>
      <c r="I223" s="231">
        <f>SUM(I224:I229)</f>
        <v>0</v>
      </c>
      <c r="J223" s="231"/>
      <c r="K223" s="231">
        <f>SUM(K224:K229)</f>
        <v>0</v>
      </c>
      <c r="L223" s="231"/>
      <c r="M223" s="231">
        <f>SUM(M224:M229)</f>
        <v>0</v>
      </c>
      <c r="N223" s="231"/>
      <c r="O223" s="231">
        <f>SUM(O224:O229)</f>
        <v>0</v>
      </c>
      <c r="P223" s="231"/>
      <c r="Q223" s="231">
        <f>SUM(Q224:Q229)</f>
        <v>0</v>
      </c>
      <c r="R223" s="231"/>
      <c r="S223" s="231"/>
      <c r="T223" s="232"/>
      <c r="U223" s="226"/>
      <c r="V223" s="226">
        <f>SUM(V224:V229)</f>
        <v>0</v>
      </c>
      <c r="W223" s="226"/>
      <c r="X223" s="226"/>
      <c r="AG223" t="s">
        <v>111</v>
      </c>
    </row>
    <row r="224" spans="1:60" outlineLevel="1" x14ac:dyDescent="0.2">
      <c r="A224" s="233">
        <v>60</v>
      </c>
      <c r="B224" s="234" t="s">
        <v>373</v>
      </c>
      <c r="C224" s="253" t="s">
        <v>374</v>
      </c>
      <c r="D224" s="235" t="s">
        <v>375</v>
      </c>
      <c r="E224" s="236">
        <v>1</v>
      </c>
      <c r="F224" s="237"/>
      <c r="G224" s="238">
        <f>ROUND(E224*F224,2)</f>
        <v>0</v>
      </c>
      <c r="H224" s="237"/>
      <c r="I224" s="238">
        <f>ROUND(E224*H224,2)</f>
        <v>0</v>
      </c>
      <c r="J224" s="237"/>
      <c r="K224" s="238">
        <f>ROUND(E224*J224,2)</f>
        <v>0</v>
      </c>
      <c r="L224" s="238">
        <v>21</v>
      </c>
      <c r="M224" s="238">
        <f>G224*(1+L224/100)</f>
        <v>0</v>
      </c>
      <c r="N224" s="238">
        <v>0</v>
      </c>
      <c r="O224" s="238">
        <f>ROUND(E224*N224,2)</f>
        <v>0</v>
      </c>
      <c r="P224" s="238">
        <v>0</v>
      </c>
      <c r="Q224" s="238">
        <f>ROUND(E224*P224,2)</f>
        <v>0</v>
      </c>
      <c r="R224" s="238"/>
      <c r="S224" s="238" t="s">
        <v>116</v>
      </c>
      <c r="T224" s="239" t="s">
        <v>328</v>
      </c>
      <c r="U224" s="221">
        <v>0</v>
      </c>
      <c r="V224" s="221">
        <f>ROUND(E224*U224,2)</f>
        <v>0</v>
      </c>
      <c r="W224" s="221"/>
      <c r="X224" s="221" t="s">
        <v>376</v>
      </c>
      <c r="Y224" s="212"/>
      <c r="Z224" s="212"/>
      <c r="AA224" s="212"/>
      <c r="AB224" s="212"/>
      <c r="AC224" s="212"/>
      <c r="AD224" s="212"/>
      <c r="AE224" s="212"/>
      <c r="AF224" s="212"/>
      <c r="AG224" s="212" t="s">
        <v>377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9"/>
      <c r="B225" s="220"/>
      <c r="C225" s="259" t="s">
        <v>378</v>
      </c>
      <c r="D225" s="250"/>
      <c r="E225" s="250"/>
      <c r="F225" s="250"/>
      <c r="G225" s="250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21"/>
      <c r="Y225" s="212"/>
      <c r="Z225" s="212"/>
      <c r="AA225" s="212"/>
      <c r="AB225" s="212"/>
      <c r="AC225" s="212"/>
      <c r="AD225" s="212"/>
      <c r="AE225" s="212"/>
      <c r="AF225" s="212"/>
      <c r="AG225" s="212" t="s">
        <v>200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33">
        <v>61</v>
      </c>
      <c r="B226" s="234" t="s">
        <v>379</v>
      </c>
      <c r="C226" s="253" t="s">
        <v>380</v>
      </c>
      <c r="D226" s="235" t="s">
        <v>375</v>
      </c>
      <c r="E226" s="236">
        <v>1</v>
      </c>
      <c r="F226" s="237"/>
      <c r="G226" s="238">
        <f>ROUND(E226*F226,2)</f>
        <v>0</v>
      </c>
      <c r="H226" s="237"/>
      <c r="I226" s="238">
        <f>ROUND(E226*H226,2)</f>
        <v>0</v>
      </c>
      <c r="J226" s="237"/>
      <c r="K226" s="238">
        <f>ROUND(E226*J226,2)</f>
        <v>0</v>
      </c>
      <c r="L226" s="238">
        <v>21</v>
      </c>
      <c r="M226" s="238">
        <f>G226*(1+L226/100)</f>
        <v>0</v>
      </c>
      <c r="N226" s="238">
        <v>0</v>
      </c>
      <c r="O226" s="238">
        <f>ROUND(E226*N226,2)</f>
        <v>0</v>
      </c>
      <c r="P226" s="238">
        <v>0</v>
      </c>
      <c r="Q226" s="238">
        <f>ROUND(E226*P226,2)</f>
        <v>0</v>
      </c>
      <c r="R226" s="238"/>
      <c r="S226" s="238" t="s">
        <v>116</v>
      </c>
      <c r="T226" s="239" t="s">
        <v>328</v>
      </c>
      <c r="U226" s="221">
        <v>0</v>
      </c>
      <c r="V226" s="221">
        <f>ROUND(E226*U226,2)</f>
        <v>0</v>
      </c>
      <c r="W226" s="221"/>
      <c r="X226" s="221" t="s">
        <v>376</v>
      </c>
      <c r="Y226" s="212"/>
      <c r="Z226" s="212"/>
      <c r="AA226" s="212"/>
      <c r="AB226" s="212"/>
      <c r="AC226" s="212"/>
      <c r="AD226" s="212"/>
      <c r="AE226" s="212"/>
      <c r="AF226" s="212"/>
      <c r="AG226" s="212" t="s">
        <v>381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ht="22.5" outlineLevel="1" x14ac:dyDescent="0.2">
      <c r="A227" s="219"/>
      <c r="B227" s="220"/>
      <c r="C227" s="259" t="s">
        <v>382</v>
      </c>
      <c r="D227" s="250"/>
      <c r="E227" s="250"/>
      <c r="F227" s="250"/>
      <c r="G227" s="250"/>
      <c r="H227" s="221"/>
      <c r="I227" s="221"/>
      <c r="J227" s="221"/>
      <c r="K227" s="221"/>
      <c r="L227" s="221"/>
      <c r="M227" s="221"/>
      <c r="N227" s="221"/>
      <c r="O227" s="221"/>
      <c r="P227" s="221"/>
      <c r="Q227" s="221"/>
      <c r="R227" s="221"/>
      <c r="S227" s="221"/>
      <c r="T227" s="221"/>
      <c r="U227" s="221"/>
      <c r="V227" s="221"/>
      <c r="W227" s="221"/>
      <c r="X227" s="221"/>
      <c r="Y227" s="212"/>
      <c r="Z227" s="212"/>
      <c r="AA227" s="212"/>
      <c r="AB227" s="212"/>
      <c r="AC227" s="212"/>
      <c r="AD227" s="212"/>
      <c r="AE227" s="212"/>
      <c r="AF227" s="212"/>
      <c r="AG227" s="212" t="s">
        <v>200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41" t="str">
        <f>C227</f>
        <v>Náklady na ztížené provádění stavebních prací v důsledku nepřerušeného provozu na staveništi nebo v případech nepřerušeného provozu v objektech v nichž se stavební práce provádí.</v>
      </c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33">
        <v>62</v>
      </c>
      <c r="B228" s="234" t="s">
        <v>383</v>
      </c>
      <c r="C228" s="253" t="s">
        <v>384</v>
      </c>
      <c r="D228" s="235" t="s">
        <v>375</v>
      </c>
      <c r="E228" s="236">
        <v>1</v>
      </c>
      <c r="F228" s="237"/>
      <c r="G228" s="238">
        <f>ROUND(E228*F228,2)</f>
        <v>0</v>
      </c>
      <c r="H228" s="237"/>
      <c r="I228" s="238">
        <f>ROUND(E228*H228,2)</f>
        <v>0</v>
      </c>
      <c r="J228" s="237"/>
      <c r="K228" s="238">
        <f>ROUND(E228*J228,2)</f>
        <v>0</v>
      </c>
      <c r="L228" s="238">
        <v>21</v>
      </c>
      <c r="M228" s="238">
        <f>G228*(1+L228/100)</f>
        <v>0</v>
      </c>
      <c r="N228" s="238">
        <v>0</v>
      </c>
      <c r="O228" s="238">
        <f>ROUND(E228*N228,2)</f>
        <v>0</v>
      </c>
      <c r="P228" s="238">
        <v>0</v>
      </c>
      <c r="Q228" s="238">
        <f>ROUND(E228*P228,2)</f>
        <v>0</v>
      </c>
      <c r="R228" s="238"/>
      <c r="S228" s="238" t="s">
        <v>116</v>
      </c>
      <c r="T228" s="239" t="s">
        <v>328</v>
      </c>
      <c r="U228" s="221">
        <v>0</v>
      </c>
      <c r="V228" s="221">
        <f>ROUND(E228*U228,2)</f>
        <v>0</v>
      </c>
      <c r="W228" s="221"/>
      <c r="X228" s="221" t="s">
        <v>376</v>
      </c>
      <c r="Y228" s="212"/>
      <c r="Z228" s="212"/>
      <c r="AA228" s="212"/>
      <c r="AB228" s="212"/>
      <c r="AC228" s="212"/>
      <c r="AD228" s="212"/>
      <c r="AE228" s="212"/>
      <c r="AF228" s="212"/>
      <c r="AG228" s="212" t="s">
        <v>377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9"/>
      <c r="B229" s="220"/>
      <c r="C229" s="259" t="s">
        <v>385</v>
      </c>
      <c r="D229" s="250"/>
      <c r="E229" s="250"/>
      <c r="F229" s="250"/>
      <c r="G229" s="250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21"/>
      <c r="Y229" s="212"/>
      <c r="Z229" s="212"/>
      <c r="AA229" s="212"/>
      <c r="AB229" s="212"/>
      <c r="AC229" s="212"/>
      <c r="AD229" s="212"/>
      <c r="AE229" s="212"/>
      <c r="AF229" s="212"/>
      <c r="AG229" s="212" t="s">
        <v>200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x14ac:dyDescent="0.2">
      <c r="A230" s="227" t="s">
        <v>110</v>
      </c>
      <c r="B230" s="228" t="s">
        <v>83</v>
      </c>
      <c r="C230" s="252" t="s">
        <v>28</v>
      </c>
      <c r="D230" s="229"/>
      <c r="E230" s="230"/>
      <c r="F230" s="231"/>
      <c r="G230" s="231">
        <f>SUMIF(AG231:AG236,"&lt;&gt;NOR",G231:G236)</f>
        <v>0</v>
      </c>
      <c r="H230" s="231"/>
      <c r="I230" s="231">
        <f>SUM(I231:I236)</f>
        <v>0</v>
      </c>
      <c r="J230" s="231"/>
      <c r="K230" s="231">
        <f>SUM(K231:K236)</f>
        <v>0</v>
      </c>
      <c r="L230" s="231"/>
      <c r="M230" s="231">
        <f>SUM(M231:M236)</f>
        <v>0</v>
      </c>
      <c r="N230" s="231"/>
      <c r="O230" s="231">
        <f>SUM(O231:O236)</f>
        <v>0</v>
      </c>
      <c r="P230" s="231"/>
      <c r="Q230" s="231">
        <f>SUM(Q231:Q236)</f>
        <v>0</v>
      </c>
      <c r="R230" s="231"/>
      <c r="S230" s="231"/>
      <c r="T230" s="232"/>
      <c r="U230" s="226"/>
      <c r="V230" s="226">
        <f>SUM(V231:V236)</f>
        <v>0</v>
      </c>
      <c r="W230" s="226"/>
      <c r="X230" s="226"/>
      <c r="AG230" t="s">
        <v>111</v>
      </c>
    </row>
    <row r="231" spans="1:60" outlineLevel="1" x14ac:dyDescent="0.2">
      <c r="A231" s="233">
        <v>63</v>
      </c>
      <c r="B231" s="234" t="s">
        <v>386</v>
      </c>
      <c r="C231" s="253" t="s">
        <v>387</v>
      </c>
      <c r="D231" s="235" t="s">
        <v>375</v>
      </c>
      <c r="E231" s="236">
        <v>1</v>
      </c>
      <c r="F231" s="237"/>
      <c r="G231" s="238">
        <f>ROUND(E231*F231,2)</f>
        <v>0</v>
      </c>
      <c r="H231" s="237"/>
      <c r="I231" s="238">
        <f>ROUND(E231*H231,2)</f>
        <v>0</v>
      </c>
      <c r="J231" s="237"/>
      <c r="K231" s="238">
        <f>ROUND(E231*J231,2)</f>
        <v>0</v>
      </c>
      <c r="L231" s="238">
        <v>21</v>
      </c>
      <c r="M231" s="238">
        <f>G231*(1+L231/100)</f>
        <v>0</v>
      </c>
      <c r="N231" s="238">
        <v>0</v>
      </c>
      <c r="O231" s="238">
        <f>ROUND(E231*N231,2)</f>
        <v>0</v>
      </c>
      <c r="P231" s="238">
        <v>0</v>
      </c>
      <c r="Q231" s="238">
        <f>ROUND(E231*P231,2)</f>
        <v>0</v>
      </c>
      <c r="R231" s="238"/>
      <c r="S231" s="238" t="s">
        <v>116</v>
      </c>
      <c r="T231" s="239" t="s">
        <v>328</v>
      </c>
      <c r="U231" s="221">
        <v>0</v>
      </c>
      <c r="V231" s="221">
        <f>ROUND(E231*U231,2)</f>
        <v>0</v>
      </c>
      <c r="W231" s="221"/>
      <c r="X231" s="221" t="s">
        <v>376</v>
      </c>
      <c r="Y231" s="212"/>
      <c r="Z231" s="212"/>
      <c r="AA231" s="212"/>
      <c r="AB231" s="212"/>
      <c r="AC231" s="212"/>
      <c r="AD231" s="212"/>
      <c r="AE231" s="212"/>
      <c r="AF231" s="212"/>
      <c r="AG231" s="212" t="s">
        <v>388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ht="33.75" outlineLevel="1" x14ac:dyDescent="0.2">
      <c r="A232" s="219"/>
      <c r="B232" s="220"/>
      <c r="C232" s="259" t="s">
        <v>389</v>
      </c>
      <c r="D232" s="250"/>
      <c r="E232" s="250"/>
      <c r="F232" s="250"/>
      <c r="G232" s="250"/>
      <c r="H232" s="221"/>
      <c r="I232" s="221"/>
      <c r="J232" s="221"/>
      <c r="K232" s="221"/>
      <c r="L232" s="221"/>
      <c r="M232" s="221"/>
      <c r="N232" s="221"/>
      <c r="O232" s="221"/>
      <c r="P232" s="221"/>
      <c r="Q232" s="221"/>
      <c r="R232" s="221"/>
      <c r="S232" s="221"/>
      <c r="T232" s="221"/>
      <c r="U232" s="221"/>
      <c r="V232" s="221"/>
      <c r="W232" s="221"/>
      <c r="X232" s="221"/>
      <c r="Y232" s="212"/>
      <c r="Z232" s="212"/>
      <c r="AA232" s="212"/>
      <c r="AB232" s="212"/>
      <c r="AC232" s="212"/>
      <c r="AD232" s="212"/>
      <c r="AE232" s="212"/>
      <c r="AF232" s="212"/>
      <c r="AG232" s="212" t="s">
        <v>200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41" t="str">
        <f>C232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33">
        <v>64</v>
      </c>
      <c r="B233" s="234" t="s">
        <v>390</v>
      </c>
      <c r="C233" s="253" t="s">
        <v>391</v>
      </c>
      <c r="D233" s="235" t="s">
        <v>375</v>
      </c>
      <c r="E233" s="236">
        <v>1</v>
      </c>
      <c r="F233" s="237"/>
      <c r="G233" s="238">
        <f>ROUND(E233*F233,2)</f>
        <v>0</v>
      </c>
      <c r="H233" s="237"/>
      <c r="I233" s="238">
        <f>ROUND(E233*H233,2)</f>
        <v>0</v>
      </c>
      <c r="J233" s="237"/>
      <c r="K233" s="238">
        <f>ROUND(E233*J233,2)</f>
        <v>0</v>
      </c>
      <c r="L233" s="238">
        <v>21</v>
      </c>
      <c r="M233" s="238">
        <f>G233*(1+L233/100)</f>
        <v>0</v>
      </c>
      <c r="N233" s="238">
        <v>0</v>
      </c>
      <c r="O233" s="238">
        <f>ROUND(E233*N233,2)</f>
        <v>0</v>
      </c>
      <c r="P233" s="238">
        <v>0</v>
      </c>
      <c r="Q233" s="238">
        <f>ROUND(E233*P233,2)</f>
        <v>0</v>
      </c>
      <c r="R233" s="238"/>
      <c r="S233" s="238" t="s">
        <v>116</v>
      </c>
      <c r="T233" s="239" t="s">
        <v>328</v>
      </c>
      <c r="U233" s="221">
        <v>0</v>
      </c>
      <c r="V233" s="221">
        <f>ROUND(E233*U233,2)</f>
        <v>0</v>
      </c>
      <c r="W233" s="221"/>
      <c r="X233" s="221" t="s">
        <v>376</v>
      </c>
      <c r="Y233" s="212"/>
      <c r="Z233" s="212"/>
      <c r="AA233" s="212"/>
      <c r="AB233" s="212"/>
      <c r="AC233" s="212"/>
      <c r="AD233" s="212"/>
      <c r="AE233" s="212"/>
      <c r="AF233" s="212"/>
      <c r="AG233" s="212" t="s">
        <v>388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9"/>
      <c r="B234" s="220"/>
      <c r="C234" s="259" t="s">
        <v>392</v>
      </c>
      <c r="D234" s="250"/>
      <c r="E234" s="250"/>
      <c r="F234" s="250"/>
      <c r="G234" s="250"/>
      <c r="H234" s="221"/>
      <c r="I234" s="221"/>
      <c r="J234" s="221"/>
      <c r="K234" s="221"/>
      <c r="L234" s="221"/>
      <c r="M234" s="221"/>
      <c r="N234" s="221"/>
      <c r="O234" s="221"/>
      <c r="P234" s="221"/>
      <c r="Q234" s="221"/>
      <c r="R234" s="221"/>
      <c r="S234" s="221"/>
      <c r="T234" s="221"/>
      <c r="U234" s="221"/>
      <c r="V234" s="221"/>
      <c r="W234" s="221"/>
      <c r="X234" s="221"/>
      <c r="Y234" s="212"/>
      <c r="Z234" s="212"/>
      <c r="AA234" s="212"/>
      <c r="AB234" s="212"/>
      <c r="AC234" s="212"/>
      <c r="AD234" s="212"/>
      <c r="AE234" s="212"/>
      <c r="AF234" s="212"/>
      <c r="AG234" s="212" t="s">
        <v>200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41" t="str">
        <f>C234</f>
        <v>Náklady na vyhotovení dokumentace skutečného provedení stavby a její předání objednateli v požadované formě a požadovaném počtu.</v>
      </c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33">
        <v>65</v>
      </c>
      <c r="B235" s="234" t="s">
        <v>393</v>
      </c>
      <c r="C235" s="253" t="s">
        <v>394</v>
      </c>
      <c r="D235" s="235" t="s">
        <v>375</v>
      </c>
      <c r="E235" s="236">
        <v>1</v>
      </c>
      <c r="F235" s="237"/>
      <c r="G235" s="238">
        <f>ROUND(E235*F235,2)</f>
        <v>0</v>
      </c>
      <c r="H235" s="237"/>
      <c r="I235" s="238">
        <f>ROUND(E235*H235,2)</f>
        <v>0</v>
      </c>
      <c r="J235" s="237"/>
      <c r="K235" s="238">
        <f>ROUND(E235*J235,2)</f>
        <v>0</v>
      </c>
      <c r="L235" s="238">
        <v>21</v>
      </c>
      <c r="M235" s="238">
        <f>G235*(1+L235/100)</f>
        <v>0</v>
      </c>
      <c r="N235" s="238">
        <v>0</v>
      </c>
      <c r="O235" s="238">
        <f>ROUND(E235*N235,2)</f>
        <v>0</v>
      </c>
      <c r="P235" s="238">
        <v>0</v>
      </c>
      <c r="Q235" s="238">
        <f>ROUND(E235*P235,2)</f>
        <v>0</v>
      </c>
      <c r="R235" s="238"/>
      <c r="S235" s="238" t="s">
        <v>116</v>
      </c>
      <c r="T235" s="239" t="s">
        <v>328</v>
      </c>
      <c r="U235" s="221">
        <v>0</v>
      </c>
      <c r="V235" s="221">
        <f>ROUND(E235*U235,2)</f>
        <v>0</v>
      </c>
      <c r="W235" s="221"/>
      <c r="X235" s="221" t="s">
        <v>376</v>
      </c>
      <c r="Y235" s="212"/>
      <c r="Z235" s="212"/>
      <c r="AA235" s="212"/>
      <c r="AB235" s="212"/>
      <c r="AC235" s="212"/>
      <c r="AD235" s="212"/>
      <c r="AE235" s="212"/>
      <c r="AF235" s="212"/>
      <c r="AG235" s="212" t="s">
        <v>388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19"/>
      <c r="B236" s="220"/>
      <c r="C236" s="259" t="s">
        <v>395</v>
      </c>
      <c r="D236" s="250"/>
      <c r="E236" s="250"/>
      <c r="F236" s="250"/>
      <c r="G236" s="250"/>
      <c r="H236" s="221"/>
      <c r="I236" s="221"/>
      <c r="J236" s="221"/>
      <c r="K236" s="221"/>
      <c r="L236" s="221"/>
      <c r="M236" s="221"/>
      <c r="N236" s="221"/>
      <c r="O236" s="221"/>
      <c r="P236" s="221"/>
      <c r="Q236" s="221"/>
      <c r="R236" s="221"/>
      <c r="S236" s="221"/>
      <c r="T236" s="221"/>
      <c r="U236" s="221"/>
      <c r="V236" s="221"/>
      <c r="W236" s="221"/>
      <c r="X236" s="221"/>
      <c r="Y236" s="212"/>
      <c r="Z236" s="212"/>
      <c r="AA236" s="212"/>
      <c r="AB236" s="212"/>
      <c r="AC236" s="212"/>
      <c r="AD236" s="212"/>
      <c r="AE236" s="212"/>
      <c r="AF236" s="212"/>
      <c r="AG236" s="212" t="s">
        <v>200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41" t="str">
        <f>C236</f>
        <v>Náklady na provedení skutečného zaměření stavby v rozsahu nezbytném pro zápis změny do katastru nemovitostí.</v>
      </c>
      <c r="BB236" s="212"/>
      <c r="BC236" s="212"/>
      <c r="BD236" s="212"/>
      <c r="BE236" s="212"/>
      <c r="BF236" s="212"/>
      <c r="BG236" s="212"/>
      <c r="BH236" s="212"/>
    </row>
    <row r="237" spans="1:60" x14ac:dyDescent="0.2">
      <c r="A237" s="3"/>
      <c r="B237" s="4"/>
      <c r="C237" s="260"/>
      <c r="D237" s="6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AE237">
        <v>15</v>
      </c>
      <c r="AF237">
        <v>21</v>
      </c>
      <c r="AG237" t="s">
        <v>97</v>
      </c>
    </row>
    <row r="238" spans="1:60" x14ac:dyDescent="0.2">
      <c r="A238" s="215"/>
      <c r="B238" s="216" t="s">
        <v>29</v>
      </c>
      <c r="C238" s="261"/>
      <c r="D238" s="217"/>
      <c r="E238" s="218"/>
      <c r="F238" s="218"/>
      <c r="G238" s="251">
        <f>G8+G69+G82+G130+G149+G183+G187+G197+G206+G223+G230</f>
        <v>0</v>
      </c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AE238">
        <f>SUMIF(L7:L236,AE237,G7:G236)</f>
        <v>0</v>
      </c>
      <c r="AF238">
        <f>SUMIF(L7:L236,AF237,G7:G236)</f>
        <v>0</v>
      </c>
      <c r="AG238" t="s">
        <v>396</v>
      </c>
    </row>
    <row r="239" spans="1:60" x14ac:dyDescent="0.2">
      <c r="C239" s="262"/>
      <c r="D239" s="10"/>
      <c r="AG239" t="s">
        <v>397</v>
      </c>
    </row>
    <row r="240" spans="1:60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KcNxSOJqqgzwo8ogEAtJPPu7w5ipP+efWx0UxC9B+twGyqKc9azIEkqMLM0ejGRQmStEzUMw2hdeliBUMMQZA==" saltValue="WGRWPPOLi8JhmoSX7YVxuA==" spinCount="100000" sheet="1"/>
  <mergeCells count="46">
    <mergeCell ref="C229:G229"/>
    <mergeCell ref="C232:G232"/>
    <mergeCell ref="C234:G234"/>
    <mergeCell ref="C236:G236"/>
    <mergeCell ref="C193:G193"/>
    <mergeCell ref="C199:G199"/>
    <mergeCell ref="C202:G202"/>
    <mergeCell ref="C208:G208"/>
    <mergeCell ref="C225:G225"/>
    <mergeCell ref="C227:G227"/>
    <mergeCell ref="C154:G154"/>
    <mergeCell ref="C157:G157"/>
    <mergeCell ref="C161:G161"/>
    <mergeCell ref="C170:G170"/>
    <mergeCell ref="C185:G185"/>
    <mergeCell ref="C189:G189"/>
    <mergeCell ref="C132:G132"/>
    <mergeCell ref="C135:G135"/>
    <mergeCell ref="C138:G138"/>
    <mergeCell ref="C141:G141"/>
    <mergeCell ref="C144:G144"/>
    <mergeCell ref="C145:G145"/>
    <mergeCell ref="C71:G71"/>
    <mergeCell ref="C76:G76"/>
    <mergeCell ref="C77:G77"/>
    <mergeCell ref="C89:G89"/>
    <mergeCell ref="C94:G94"/>
    <mergeCell ref="C110:G110"/>
    <mergeCell ref="C38:G38"/>
    <mergeCell ref="C41:G41"/>
    <mergeCell ref="C45:G45"/>
    <mergeCell ref="C48:G48"/>
    <mergeCell ref="C52:G52"/>
    <mergeCell ref="C62:G62"/>
    <mergeCell ref="C16:G16"/>
    <mergeCell ref="C19:G19"/>
    <mergeCell ref="C22:G22"/>
    <mergeCell ref="C26:G26"/>
    <mergeCell ref="C30:G30"/>
    <mergeCell ref="C34:G34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pavelsvoboda</dc:creator>
  <cp:lastModifiedBy>pavelsvoboda</cp:lastModifiedBy>
  <cp:lastPrinted>2019-03-19T12:27:02Z</cp:lastPrinted>
  <dcterms:created xsi:type="dcterms:W3CDTF">2009-04-08T07:15:50Z</dcterms:created>
  <dcterms:modified xsi:type="dcterms:W3CDTF">2020-04-27T10:55:43Z</dcterms:modified>
</cp:coreProperties>
</file>